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2.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ADCBR2012\OmbudsmanUsers\priyanka.gautam\Documents\"/>
    </mc:Choice>
  </mc:AlternateContent>
  <bookViews>
    <workbookView xWindow="255" yWindow="225" windowWidth="14400" windowHeight="11985" tabRatio="827"/>
  </bookViews>
  <sheets>
    <sheet name="cover" sheetId="26" r:id="rId1"/>
    <sheet name="totals" sheetId="1" r:id="rId2"/>
    <sheet name="levels" sheetId="2" r:id="rId3"/>
    <sheet name="monthly incl enqs" sheetId="3" r:id="rId4"/>
    <sheet name="duration" sheetId="17" r:id="rId5"/>
    <sheet name="object" sheetId="18" r:id="rId6"/>
    <sheet name="state" sheetId="20" r:id="rId7"/>
    <sheet name="outcome" sheetId="19" r:id="rId8"/>
    <sheet name="health insurer" sheetId="6" r:id="rId9"/>
    <sheet name="ovhc oshc" sheetId="16" r:id="rId10"/>
    <sheet name="issue" sheetId="10" r:id="rId11"/>
    <sheet name="subissue" sheetId="11" r:id="rId12"/>
    <sheet name="ovhc oshc issues" sheetId="21" r:id="rId13"/>
    <sheet name="ph stats" sheetId="12" r:id="rId14"/>
  </sheets>
  <definedNames>
    <definedName name="_xlnm.Print_Area" localSheetId="0">cover!$A$1:$M$18</definedName>
    <definedName name="_xlnm.Print_Area" localSheetId="4">duration!$A$1:$F$24</definedName>
    <definedName name="_xlnm.Print_Area" localSheetId="8">'health insurer'!$A$1:$F$38</definedName>
    <definedName name="_xlnm.Print_Area" localSheetId="10">issue!$A$1:$D$14</definedName>
    <definedName name="_xlnm.Print_Area" localSheetId="2">levels!$A$1:$J$7</definedName>
    <definedName name="_xlnm.Print_Area" localSheetId="3">'monthly incl enqs'!$A$1:$F$15</definedName>
    <definedName name="_xlnm.Print_Area" localSheetId="5">object!$A$1:$D$9</definedName>
    <definedName name="_xlnm.Print_Area" localSheetId="7">outcome!$A$1:$C$16</definedName>
    <definedName name="_xlnm.Print_Area" localSheetId="9">'ovhc oshc'!$A$1:$D$16</definedName>
    <definedName name="_xlnm.Print_Area" localSheetId="12">'ovhc oshc issues'!$A$1:$E$51</definedName>
    <definedName name="_xlnm.Print_Area" localSheetId="13">'ph stats'!$A$1:$H$15</definedName>
    <definedName name="_xlnm.Print_Area" localSheetId="6">state!$A$1:$G$37</definedName>
    <definedName name="_xlnm.Print_Area" localSheetId="11">subissue!$A$1:$E$74</definedName>
    <definedName name="_xlnm.Print_Area" localSheetId="1">totals!$A$1:$I$20</definedName>
    <definedName name="_xlnm.Print_Titles" localSheetId="8">'health insurer'!$3:$3</definedName>
    <definedName name="_xlnm.Print_Titles" localSheetId="12">'ovhc oshc issues'!$3:$3</definedName>
    <definedName name="_xlnm.Print_Titles" localSheetId="11">subissue!$3:$3</definedName>
  </definedNames>
  <calcPr calcId="152511"/>
</workbook>
</file>

<file path=xl/calcChain.xml><?xml version="1.0" encoding="utf-8"?>
<calcChain xmlns="http://schemas.openxmlformats.org/spreadsheetml/2006/main">
  <c r="D52" i="21" l="1"/>
  <c r="E52" i="21"/>
  <c r="C52" i="21"/>
  <c r="D75" i="11"/>
  <c r="E75" i="11"/>
  <c r="C75" i="11"/>
  <c r="C15" i="10"/>
  <c r="D15" i="10"/>
  <c r="B15" i="10"/>
  <c r="C12" i="16"/>
  <c r="B12" i="16"/>
  <c r="G73" i="12" l="1"/>
  <c r="G71" i="12"/>
  <c r="G72" i="12"/>
  <c r="G74" i="12"/>
  <c r="G75" i="12"/>
  <c r="G76" i="12"/>
  <c r="G77" i="12"/>
  <c r="G78" i="12"/>
  <c r="G79" i="12"/>
  <c r="G80" i="12"/>
  <c r="G81" i="12"/>
  <c r="G70" i="12"/>
  <c r="D9" i="18" l="1"/>
  <c r="D9" i="17" l="1"/>
  <c r="D10" i="16" l="1"/>
  <c r="D12" i="16" s="1"/>
  <c r="E5" i="6" l="1"/>
  <c r="E6" i="6"/>
  <c r="E7" i="6"/>
  <c r="E8" i="6"/>
  <c r="E9" i="6"/>
  <c r="E10" i="6"/>
  <c r="E11" i="6"/>
  <c r="E12" i="6"/>
  <c r="E13" i="6"/>
  <c r="E14" i="6"/>
  <c r="E16" i="6"/>
  <c r="E18" i="6"/>
  <c r="E17" i="6"/>
  <c r="E19" i="6"/>
  <c r="E20" i="6"/>
  <c r="E15" i="6"/>
  <c r="E21" i="6"/>
  <c r="E23" i="6"/>
  <c r="E24" i="6"/>
  <c r="E25" i="6"/>
  <c r="E26" i="6"/>
  <c r="E27" i="6"/>
  <c r="E28" i="6"/>
  <c r="E29" i="6"/>
  <c r="E30" i="6"/>
  <c r="E31" i="6"/>
  <c r="E32" i="6"/>
  <c r="E33" i="6"/>
  <c r="E34" i="6"/>
  <c r="E35" i="6"/>
  <c r="E36" i="6"/>
  <c r="E37" i="6"/>
  <c r="E4" i="6"/>
  <c r="D22" i="6"/>
  <c r="E22" i="6" s="1"/>
  <c r="C5" i="6"/>
  <c r="C6" i="6"/>
  <c r="C7" i="6"/>
  <c r="C8" i="6"/>
  <c r="C9" i="6"/>
  <c r="C10" i="6"/>
  <c r="C11" i="6"/>
  <c r="C12" i="6"/>
  <c r="C13" i="6"/>
  <c r="C14" i="6"/>
  <c r="C16" i="6"/>
  <c r="C18" i="6"/>
  <c r="C17" i="6"/>
  <c r="C19" i="6"/>
  <c r="C20" i="6"/>
  <c r="C15" i="6"/>
  <c r="C21" i="6"/>
  <c r="C22" i="6"/>
  <c r="C23" i="6"/>
  <c r="C24" i="6"/>
  <c r="C25" i="6"/>
  <c r="C26" i="6"/>
  <c r="C27" i="6"/>
  <c r="C28" i="6"/>
  <c r="C29" i="6"/>
  <c r="C30" i="6"/>
  <c r="C31" i="6"/>
  <c r="C32" i="6"/>
  <c r="C33" i="6"/>
  <c r="C34" i="6"/>
  <c r="C35" i="6"/>
  <c r="C36" i="6"/>
  <c r="C37" i="6"/>
  <c r="C4" i="6"/>
  <c r="B22" i="6"/>
  <c r="C5" i="20"/>
  <c r="C6" i="20"/>
  <c r="C7" i="20"/>
  <c r="C8" i="20"/>
  <c r="C9" i="20"/>
  <c r="C10" i="20"/>
  <c r="C11" i="20"/>
  <c r="C4" i="20"/>
  <c r="I8" i="1"/>
  <c r="C28" i="20" l="1"/>
  <c r="C29" i="20"/>
  <c r="C30" i="20"/>
  <c r="C31" i="20"/>
  <c r="C32" i="20"/>
  <c r="C33" i="20"/>
  <c r="C34" i="20"/>
  <c r="C27" i="20"/>
  <c r="B12" i="20"/>
  <c r="E5" i="17" l="1"/>
  <c r="F5" i="17" s="1"/>
  <c r="E6" i="17"/>
  <c r="F6" i="17" s="1"/>
  <c r="E7" i="17"/>
  <c r="F7" i="17" s="1"/>
  <c r="E8" i="17"/>
  <c r="F8" i="17" s="1"/>
  <c r="E4" i="17"/>
  <c r="F4" i="17" s="1"/>
  <c r="C10" i="16" l="1"/>
  <c r="B9" i="18" l="1"/>
  <c r="C7" i="18"/>
  <c r="C9" i="18" s="1"/>
  <c r="E9" i="17"/>
  <c r="D38" i="6" l="1"/>
  <c r="B38" i="6"/>
  <c r="J7" i="2" l="1"/>
  <c r="I7" i="2"/>
  <c r="H8" i="1"/>
  <c r="H7" i="2"/>
  <c r="G7" i="2"/>
  <c r="F7" i="2"/>
  <c r="E7" i="2"/>
  <c r="D7" i="2"/>
  <c r="C7" i="2"/>
  <c r="B7" i="2"/>
  <c r="G8" i="1"/>
  <c r="F8" i="1"/>
  <c r="E8" i="1"/>
  <c r="D8" i="1"/>
  <c r="B8" i="1"/>
</calcChain>
</file>

<file path=xl/sharedStrings.xml><?xml version="1.0" encoding="utf-8"?>
<sst xmlns="http://schemas.openxmlformats.org/spreadsheetml/2006/main" count="499" uniqueCount="223">
  <si>
    <t>Jul-Sep</t>
  </si>
  <si>
    <t>Oct-Dec</t>
  </si>
  <si>
    <t>Jan-Mar</t>
  </si>
  <si>
    <t>Apr-Jun</t>
  </si>
  <si>
    <t>Year</t>
  </si>
  <si>
    <t>Total</t>
  </si>
  <si>
    <t>Hospitals</t>
  </si>
  <si>
    <t>Complaints</t>
  </si>
  <si>
    <t>Percentage of Complaints</t>
  </si>
  <si>
    <t>Disputes</t>
  </si>
  <si>
    <t>Market Share</t>
  </si>
  <si>
    <t>Doctors</t>
  </si>
  <si>
    <t>GMHBA</t>
  </si>
  <si>
    <t>Westfund</t>
  </si>
  <si>
    <t>2010-11</t>
  </si>
  <si>
    <t>2009-10</t>
  </si>
  <si>
    <t>2008-09</t>
  </si>
  <si>
    <t>2007-08</t>
  </si>
  <si>
    <t xml:space="preserve">2010-11 </t>
  </si>
  <si>
    <t>&lt;0.1%</t>
  </si>
  <si>
    <t>ISSUE</t>
  </si>
  <si>
    <t>Benefit</t>
  </si>
  <si>
    <t>Contract</t>
  </si>
  <si>
    <t>Cost</t>
  </si>
  <si>
    <t>Incentives</t>
  </si>
  <si>
    <t>Information</t>
  </si>
  <si>
    <t>Membership</t>
  </si>
  <si>
    <t>Other</t>
  </si>
  <si>
    <t>Service</t>
  </si>
  <si>
    <t>Waiting Period</t>
  </si>
  <si>
    <t>Ambulance</t>
  </si>
  <si>
    <t>Amount</t>
  </si>
  <si>
    <t>Excess</t>
  </si>
  <si>
    <t>Gap - Hospital</t>
  </si>
  <si>
    <t>Gap - Medical</t>
  </si>
  <si>
    <t>Prostheses</t>
  </si>
  <si>
    <t>Arrears</t>
  </si>
  <si>
    <t>General</t>
  </si>
  <si>
    <t>Obstetric</t>
  </si>
  <si>
    <t>Access</t>
  </si>
  <si>
    <t>Discrimination</t>
  </si>
  <si>
    <t>Informed Financial Consent</t>
  </si>
  <si>
    <t>Unique Visitors</t>
  </si>
  <si>
    <t>Enquiries</t>
  </si>
  <si>
    <t>Australian Unity</t>
  </si>
  <si>
    <t>HCF (Hospitals Contribution Fund)</t>
  </si>
  <si>
    <t>National Health Benefits (Onemedifund)</t>
  </si>
  <si>
    <t>2011-12</t>
  </si>
  <si>
    <t>Rebate</t>
  </si>
  <si>
    <t>Cancellation</t>
  </si>
  <si>
    <t>Continuity</t>
  </si>
  <si>
    <t>Suspension</t>
  </si>
  <si>
    <t>Percentage of Disputes</t>
  </si>
  <si>
    <t>Health.com.au</t>
  </si>
  <si>
    <t>Rule Change</t>
  </si>
  <si>
    <t>Lifetime Health Cover</t>
  </si>
  <si>
    <t>Medicare Levy Surcharge</t>
  </si>
  <si>
    <t>2012-13</t>
  </si>
  <si>
    <t>Standard Information Statement</t>
  </si>
  <si>
    <t>BUPA</t>
  </si>
  <si>
    <t>Accident and emergency</t>
  </si>
  <si>
    <t>Accrued benefits</t>
  </si>
  <si>
    <t>Delay in payment</t>
  </si>
  <si>
    <t>General treatment (extras/ancillary)</t>
  </si>
  <si>
    <t>High cost drugs</t>
  </si>
  <si>
    <t>Hospital exclusion/restriction</t>
  </si>
  <si>
    <t>Insurer rule</t>
  </si>
  <si>
    <t>Limit reached</t>
  </si>
  <si>
    <t>New baby</t>
  </si>
  <si>
    <t>Non-health insurance</t>
  </si>
  <si>
    <t>Non-health insurance - overseas benefits</t>
  </si>
  <si>
    <t>Non-recognised other practitioner</t>
  </si>
  <si>
    <t>Non-recognised podiatry</t>
  </si>
  <si>
    <t>Other compensation</t>
  </si>
  <si>
    <t>Out of pocket not elsewhere covered</t>
  </si>
  <si>
    <t>Out of time</t>
  </si>
  <si>
    <t>Preferred provider schemes</t>
  </si>
  <si>
    <t>Workers compensation</t>
  </si>
  <si>
    <t>Second tier default benefit</t>
  </si>
  <si>
    <t>Dual charging</t>
  </si>
  <si>
    <t>Rate increase</t>
  </si>
  <si>
    <t>Brochures and websites</t>
  </si>
  <si>
    <t>Lack of notification</t>
  </si>
  <si>
    <t>Radio and television</t>
  </si>
  <si>
    <t>Written advice</t>
  </si>
  <si>
    <t>Oral advice</t>
  </si>
  <si>
    <t>Adult dependents</t>
  </si>
  <si>
    <t>Authority over membership</t>
  </si>
  <si>
    <t>Clearance certificates</t>
  </si>
  <si>
    <t>Rate and benefit protection</t>
  </si>
  <si>
    <t>Customer service advice</t>
  </si>
  <si>
    <t>General service issues</t>
  </si>
  <si>
    <t>Premium payment problems</t>
  </si>
  <si>
    <t>Service delays</t>
  </si>
  <si>
    <t>Benefit limitation period</t>
  </si>
  <si>
    <t>Pre-existing conditions</t>
  </si>
  <si>
    <t>Acute care certificates</t>
  </si>
  <si>
    <t>Community rating</t>
  </si>
  <si>
    <t>Complaint not elsewhere covered</t>
  </si>
  <si>
    <t>Confidentiality and privacy</t>
  </si>
  <si>
    <t>Demutualisation/sale of health insurers</t>
  </si>
  <si>
    <t>Non-English speaking background</t>
  </si>
  <si>
    <t>Non-Medicare patient</t>
  </si>
  <si>
    <t>Private patient election</t>
  </si>
  <si>
    <t>Rule change</t>
  </si>
  <si>
    <t>Issue</t>
  </si>
  <si>
    <t>Rebate tiers and surcharge changes</t>
  </si>
  <si>
    <t>Sub-issue</t>
  </si>
  <si>
    <t>2013-14</t>
  </si>
  <si>
    <t>Visitors</t>
  </si>
  <si>
    <t xml:space="preserve">2013-14 </t>
  </si>
  <si>
    <t>Medibank sale</t>
  </si>
  <si>
    <t>2014-15</t>
  </si>
  <si>
    <t>ACA</t>
  </si>
  <si>
    <t>CBHS</t>
  </si>
  <si>
    <t>CDH (Cessnock)</t>
  </si>
  <si>
    <t>CUA</t>
  </si>
  <si>
    <t>Defence</t>
  </si>
  <si>
    <t>Grand United Corporate</t>
  </si>
  <si>
    <t>HBF</t>
  </si>
  <si>
    <t>HCI</t>
  </si>
  <si>
    <t>Health Insurance Fund of Australia</t>
  </si>
  <si>
    <t>HealthGuard (GMF/Central West)</t>
  </si>
  <si>
    <t>Health-Partners</t>
  </si>
  <si>
    <t>Latrobe</t>
  </si>
  <si>
    <t>Medibank (AHM)</t>
  </si>
  <si>
    <t>Mildura</t>
  </si>
  <si>
    <t>Navy</t>
  </si>
  <si>
    <t>NIB</t>
  </si>
  <si>
    <t>Peoplecare</t>
  </si>
  <si>
    <t>Phoenix</t>
  </si>
  <si>
    <t>Police</t>
  </si>
  <si>
    <t>Queensland Country Health</t>
  </si>
  <si>
    <t>Railway and Transport</t>
  </si>
  <si>
    <t>Reserve</t>
  </si>
  <si>
    <t>St Lukes</t>
  </si>
  <si>
    <t>Teachers Health</t>
  </si>
  <si>
    <t>Teachers Union</t>
  </si>
  <si>
    <t>Transport</t>
  </si>
  <si>
    <t>2015-16</t>
  </si>
  <si>
    <t>PHONE ONLY</t>
  </si>
  <si>
    <t>* NOTE: Full Enquiries = details recorded. Phone Only = no personal details recorded (prior to July 2015 we did not track phone-only enquiries)</t>
  </si>
  <si>
    <t>HCF</t>
  </si>
  <si>
    <t>HIF</t>
  </si>
  <si>
    <t>TOTAL</t>
  </si>
  <si>
    <t>Grievance</t>
  </si>
  <si>
    <t>Problem</t>
  </si>
  <si>
    <t>Dispute</t>
  </si>
  <si>
    <t>%</t>
  </si>
  <si>
    <t>1 Day</t>
  </si>
  <si>
    <t>2-7 Days</t>
  </si>
  <si>
    <t>8-30 Days</t>
  </si>
  <si>
    <t>31-90 Days</t>
  </si>
  <si>
    <t>Over 90 Days</t>
  </si>
  <si>
    <t>At 1 day</t>
  </si>
  <si>
    <t>At 7 days</t>
  </si>
  <si>
    <t>At 30 days</t>
  </si>
  <si>
    <t>At 90 days</t>
  </si>
  <si>
    <t>Health Insurers</t>
  </si>
  <si>
    <t>Overseas Visitors Insurers</t>
  </si>
  <si>
    <t>Practitioners</t>
  </si>
  <si>
    <t>Health Insurance Brokers</t>
  </si>
  <si>
    <t>All outcomes finalised</t>
  </si>
  <si>
    <t>Further explanation</t>
  </si>
  <si>
    <t>Other satisfactory outcome</t>
  </si>
  <si>
    <t>Additional payment</t>
  </si>
  <si>
    <t>Assisted referral</t>
  </si>
  <si>
    <t>Standard referral</t>
  </si>
  <si>
    <t>Withdrawn</t>
  </si>
  <si>
    <t>Level 3 outcomes finalised</t>
  </si>
  <si>
    <t>% of complaints</t>
  </si>
  <si>
    <t>NSW</t>
  </si>
  <si>
    <t>VIC</t>
  </si>
  <si>
    <t>QLD</t>
  </si>
  <si>
    <t>WA</t>
  </si>
  <si>
    <t xml:space="preserve">SA </t>
  </si>
  <si>
    <t>TAS</t>
  </si>
  <si>
    <t>ACT</t>
  </si>
  <si>
    <t>NT</t>
  </si>
  <si>
    <t>% of privately insured</t>
  </si>
  <si>
    <t>All</t>
  </si>
  <si>
    <t>SA</t>
  </si>
  <si>
    <t>Insurer</t>
  </si>
  <si>
    <t>Medibank Private (AHM)</t>
  </si>
  <si>
    <t xml:space="preserve">(1) Complaint figures for different overseas visitors cover providers are not directly comparable to each other as market share data is not available. These figures show the number of complaints over time and it can be assumed market share numbers are relatively similar to registered domestic providers and do not greatly change from year to year.  </t>
  </si>
  <si>
    <t>Sub Issue</t>
  </si>
  <si>
    <t>High Cost Drugs</t>
  </si>
  <si>
    <t>Non health insurance - overseas benefits</t>
  </si>
  <si>
    <t>Non Medicare patient</t>
  </si>
  <si>
    <t>Not elsewhere covered</t>
  </si>
  <si>
    <t>Pre-existing condition</t>
  </si>
  <si>
    <t>ALL</t>
  </si>
  <si>
    <t>Complaint sub-issues</t>
  </si>
  <si>
    <t>Allianz (Lysaght Peoplecare)</t>
  </si>
  <si>
    <t>Enquiries (all types)</t>
  </si>
  <si>
    <t>Total finalised for each period</t>
  </si>
  <si>
    <t>Total finalised at end of period</t>
  </si>
  <si>
    <t>Totals</t>
  </si>
  <si>
    <t>Private Health Insurance Ombudsman</t>
  </si>
  <si>
    <t>For assistance or further information please contact:</t>
  </si>
  <si>
    <t>phio.info@ombudsman.gov.au</t>
  </si>
  <si>
    <t>1300 737 299</t>
  </si>
  <si>
    <t>www.ombudsman.gov.au</t>
  </si>
  <si>
    <t>Reports are available online at the Commonwealth Ombudsman website:</t>
  </si>
  <si>
    <t>Data from 'Annual Report 2015-16' and 'PHIO Additional Information 2015-16'</t>
  </si>
  <si>
    <t>© Commonwealth Ombudsman 2016</t>
  </si>
  <si>
    <t>Total Complaints by Year and Quarter</t>
  </si>
  <si>
    <t>Total Complaints by Level</t>
  </si>
  <si>
    <t>Monthly Complaints 2015-16 plus Enquiries (all types)</t>
  </si>
  <si>
    <t>Time taken to close cases 2015-16</t>
  </si>
  <si>
    <t>Object of complaint</t>
  </si>
  <si>
    <t>Complainant state of residence compared to % of privately insured</t>
  </si>
  <si>
    <t>Outcome of complaints</t>
  </si>
  <si>
    <t>Complaints by Health Insurer Market Share 2015-16</t>
  </si>
  <si>
    <t>Overseas Visitors cover complaints by fund 2015-16 (1)</t>
  </si>
  <si>
    <t>Complaint Issues</t>
  </si>
  <si>
    <t>Overseas Visitors cover complaints - issue and sub-issues</t>
  </si>
  <si>
    <t>Visitors and Enquiries for www.privatehealth.gov.au</t>
  </si>
  <si>
    <t>(1) Coverage data from APRA 1605</t>
  </si>
  <si>
    <t xml:space="preserve"> - T7 - general treatment coverage, excl ambulance only, q ended 31 March 2016</t>
  </si>
  <si>
    <t xml:space="preserve"> </t>
  </si>
  <si>
    <t>Coverage per state (1) In '000s</t>
  </si>
  <si>
    <t>% of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</si>
</sst>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_(* \(#,##0\);_(* &quot;-&quot;??_);_(@_)"/>
    <numFmt numFmtId="166" formatCode="_-* #,##0_-;\-* #,##0_-;_-* &quot;-&quot;??_-;_-@_-"/>
  </numFmts>
  <fonts count="19">
    <font>
      <sz val="11"/>
      <color theme="1"/>
      <name val="Calibri"/>
      <family val="2"/>
      <scheme val="minor"/>
    </font>
    <font>
      <sz val="10"/>
      <name val="Arial"/>
      <family val="2"/>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1"/>
      <color rgb="FF000000"/>
      <name val="Calibri"/>
      <family val="2"/>
      <scheme val="minor"/>
    </font>
    <font>
      <sz val="12"/>
      <color theme="1"/>
      <name val="Calibri"/>
      <family val="2"/>
      <scheme val="minor"/>
    </font>
    <font>
      <b/>
      <sz val="20"/>
      <color theme="1"/>
      <name val="Calibri"/>
      <family val="2"/>
      <scheme val="minor"/>
    </font>
    <font>
      <u/>
      <sz val="11"/>
      <color theme="10"/>
      <name val="Calibri"/>
      <family val="2"/>
      <scheme val="minor"/>
    </font>
    <font>
      <b/>
      <sz val="12"/>
      <color theme="1"/>
      <name val="Calibri"/>
      <family val="2"/>
      <scheme val="minor"/>
    </font>
    <font>
      <b/>
      <sz val="15"/>
      <color theme="3"/>
      <name val="Calibri"/>
      <family val="2"/>
      <scheme val="minor"/>
    </font>
    <font>
      <b/>
      <sz val="13"/>
      <color theme="3"/>
      <name val="Calibri"/>
      <family val="2"/>
      <scheme val="minor"/>
    </font>
    <font>
      <sz val="11"/>
      <name val="Calibri"/>
      <scheme val="minor"/>
    </font>
    <font>
      <sz val="11"/>
      <color theme="1"/>
      <name val="Calibri"/>
      <scheme val="minor"/>
    </font>
    <font>
      <sz val="10"/>
      <name val="Calibri"/>
      <scheme val="minor"/>
    </font>
    <font>
      <sz val="10"/>
      <color theme="1"/>
      <name val="Calibri"/>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12">
    <xf numFmtId="0" fontId="0" fillId="0" borderId="0"/>
    <xf numFmtId="43"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0" fontId="1" fillId="0" borderId="0"/>
    <xf numFmtId="0" fontId="1" fillId="0" borderId="0"/>
    <xf numFmtId="0" fontId="1" fillId="0" borderId="0"/>
    <xf numFmtId="0" fontId="11" fillId="0" borderId="0" applyNumberFormat="0" applyFill="0" applyBorder="0" applyAlignment="0" applyProtection="0"/>
    <xf numFmtId="43" fontId="7" fillId="0" borderId="0" applyFont="0" applyFill="0" applyBorder="0" applyAlignment="0" applyProtection="0"/>
    <xf numFmtId="0" fontId="13" fillId="0" borderId="1" applyNumberFormat="0" applyFill="0" applyAlignment="0" applyProtection="0"/>
    <xf numFmtId="0" fontId="14" fillId="0" borderId="2" applyNumberFormat="0" applyFill="0" applyAlignment="0" applyProtection="0"/>
  </cellStyleXfs>
  <cellXfs count="90">
    <xf numFmtId="0" fontId="0" fillId="0" borderId="0" xfId="0"/>
    <xf numFmtId="0" fontId="0" fillId="0" borderId="0" xfId="0" applyFill="1" applyBorder="1"/>
    <xf numFmtId="0" fontId="0" fillId="0" borderId="0" xfId="0" applyFill="1"/>
    <xf numFmtId="0" fontId="0" fillId="0" borderId="0" xfId="0" applyAlignment="1">
      <alignment horizontal="left"/>
    </xf>
    <xf numFmtId="0" fontId="0" fillId="0" borderId="0" xfId="0" applyFont="1"/>
    <xf numFmtId="0" fontId="3" fillId="0" borderId="0" xfId="2" applyFont="1"/>
    <xf numFmtId="0" fontId="3" fillId="0" borderId="0" xfId="2" applyFont="1" applyFill="1"/>
    <xf numFmtId="0" fontId="0" fillId="0" borderId="0" xfId="0" applyFont="1" applyAlignment="1">
      <alignment horizontal="left"/>
    </xf>
    <xf numFmtId="0" fontId="5" fillId="0" borderId="0" xfId="0" applyFont="1" applyFill="1" applyBorder="1"/>
    <xf numFmtId="0" fontId="4" fillId="0" borderId="0" xfId="0" applyFont="1" applyFill="1" applyBorder="1"/>
    <xf numFmtId="0" fontId="6" fillId="0" borderId="0" xfId="0" applyFont="1" applyFill="1" applyBorder="1"/>
    <xf numFmtId="0" fontId="0" fillId="0" borderId="0" xfId="0" applyFill="1" applyAlignment="1">
      <alignment horizontal="center"/>
    </xf>
    <xf numFmtId="164" fontId="0" fillId="0" borderId="0" xfId="4" applyNumberFormat="1" applyFont="1" applyFill="1" applyAlignment="1">
      <alignment horizontal="center"/>
    </xf>
    <xf numFmtId="17" fontId="0" fillId="0" borderId="0" xfId="0" applyNumberFormat="1"/>
    <xf numFmtId="0" fontId="2" fillId="0" borderId="0" xfId="0" applyFont="1"/>
    <xf numFmtId="0" fontId="3" fillId="0" borderId="0" xfId="7" applyFont="1"/>
    <xf numFmtId="164" fontId="7" fillId="0" borderId="0" xfId="4" applyNumberFormat="1" applyFont="1"/>
    <xf numFmtId="0" fontId="3" fillId="0" borderId="0" xfId="7" applyFont="1" applyFill="1"/>
    <xf numFmtId="164" fontId="0" fillId="0" borderId="0" xfId="0" applyNumberFormat="1" applyFont="1"/>
    <xf numFmtId="164" fontId="0" fillId="0" borderId="0" xfId="0" applyNumberFormat="1" applyFont="1" applyFill="1"/>
    <xf numFmtId="0" fontId="0" fillId="0" borderId="0" xfId="0" applyFont="1" applyFill="1"/>
    <xf numFmtId="165" fontId="3" fillId="0" borderId="0" xfId="1" applyNumberFormat="1" applyFont="1" applyFill="1" applyBorder="1" applyAlignment="1">
      <alignment vertical="center"/>
    </xf>
    <xf numFmtId="165" fontId="3"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xf>
    <xf numFmtId="0" fontId="2" fillId="0" borderId="0" xfId="0" applyFont="1" applyBorder="1"/>
    <xf numFmtId="0" fontId="0" fillId="0" borderId="0" xfId="0" applyBorder="1"/>
    <xf numFmtId="0" fontId="0" fillId="0" borderId="0" xfId="0" applyBorder="1" applyAlignment="1">
      <alignment horizontal="left" vertical="top" wrapText="1"/>
    </xf>
    <xf numFmtId="9" fontId="7" fillId="0" borderId="0" xfId="4" applyFont="1"/>
    <xf numFmtId="0" fontId="0" fillId="0" borderId="0" xfId="0" applyBorder="1" applyAlignment="1">
      <alignment horizontal="center"/>
    </xf>
    <xf numFmtId="0" fontId="0" fillId="0" borderId="0" xfId="0" applyAlignment="1">
      <alignment horizontal="center"/>
    </xf>
    <xf numFmtId="0" fontId="8" fillId="0" borderId="0" xfId="0" applyFont="1" applyFill="1" applyBorder="1" applyAlignment="1">
      <alignment horizontal="right" wrapText="1"/>
    </xf>
    <xf numFmtId="0" fontId="0" fillId="0" borderId="0" xfId="0" applyFont="1" applyAlignment="1">
      <alignment horizontal="right"/>
    </xf>
    <xf numFmtId="0" fontId="0" fillId="0" borderId="0" xfId="0" applyFont="1" applyAlignment="1">
      <alignment wrapText="1"/>
    </xf>
    <xf numFmtId="10" fontId="0" fillId="0" borderId="0" xfId="0" applyNumberFormat="1" applyFont="1"/>
    <xf numFmtId="0" fontId="3" fillId="0" borderId="0" xfId="5" applyFont="1"/>
    <xf numFmtId="0" fontId="2" fillId="0" borderId="0" xfId="0" applyFont="1" applyAlignment="1">
      <alignment horizontal="right"/>
    </xf>
    <xf numFmtId="0" fontId="0" fillId="0" borderId="0" xfId="0" applyFont="1" applyFill="1" applyBorder="1"/>
    <xf numFmtId="17" fontId="0" fillId="0" borderId="0" xfId="0" applyNumberFormat="1" applyFont="1" applyFill="1"/>
    <xf numFmtId="17" fontId="0" fillId="0" borderId="0" xfId="0" applyNumberFormat="1" applyFont="1"/>
    <xf numFmtId="0" fontId="8" fillId="0" borderId="0" xfId="0" applyFont="1" applyFill="1" applyBorder="1" applyAlignment="1">
      <alignment horizontal="center" wrapText="1"/>
    </xf>
    <xf numFmtId="0" fontId="0" fillId="0" borderId="0" xfId="0" applyFont="1" applyBorder="1"/>
    <xf numFmtId="0" fontId="8" fillId="2" borderId="0" xfId="0" applyFont="1" applyFill="1" applyBorder="1" applyAlignment="1">
      <alignment horizontal="center" wrapText="1"/>
    </xf>
    <xf numFmtId="0" fontId="2" fillId="0" borderId="0" xfId="0" applyFont="1" applyFill="1" applyBorder="1"/>
    <xf numFmtId="0" fontId="10" fillId="0" borderId="0" xfId="0" applyFont="1"/>
    <xf numFmtId="0" fontId="11" fillId="0" borderId="0" xfId="8"/>
    <xf numFmtId="0" fontId="12" fillId="0" borderId="0" xfId="0" applyFont="1"/>
    <xf numFmtId="0" fontId="0" fillId="0" borderId="0" xfId="0" applyBorder="1" applyAlignment="1">
      <alignment horizontal="center" vertical="center"/>
    </xf>
    <xf numFmtId="0" fontId="13" fillId="0" borderId="1" xfId="10"/>
    <xf numFmtId="0" fontId="14" fillId="0" borderId="2" xfId="11" applyFill="1"/>
    <xf numFmtId="0" fontId="14" fillId="0" borderId="2" xfId="11"/>
    <xf numFmtId="0" fontId="13" fillId="0" borderId="1" xfId="10" applyFill="1"/>
    <xf numFmtId="0" fontId="0" fillId="0" borderId="0" xfId="0" applyFill="1" applyBorder="1" applyAlignment="1">
      <alignment wrapText="1"/>
    </xf>
    <xf numFmtId="0" fontId="2" fillId="0" borderId="0" xfId="0" applyFont="1" applyFill="1" applyBorder="1" applyAlignment="1">
      <alignment horizontal="center" wrapText="1"/>
    </xf>
    <xf numFmtId="10"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164" fontId="2" fillId="0" borderId="0" xfId="4" applyNumberFormat="1" applyFont="1" applyFill="1" applyBorder="1" applyAlignment="1">
      <alignment horizontal="center" wrapText="1"/>
    </xf>
    <xf numFmtId="0" fontId="0" fillId="0" borderId="0" xfId="0" applyFill="1" applyBorder="1" applyAlignment="1">
      <alignment horizontal="center"/>
    </xf>
    <xf numFmtId="164" fontId="0" fillId="0" borderId="0" xfId="4" applyNumberFormat="1" applyFont="1" applyFill="1" applyBorder="1" applyAlignment="1">
      <alignment horizontal="center"/>
    </xf>
    <xf numFmtId="0" fontId="0" fillId="0" borderId="0" xfId="0" applyBorder="1" applyAlignment="1">
      <alignment horizontal="justify" vertical="top" wrapText="1"/>
    </xf>
    <xf numFmtId="0" fontId="2" fillId="0" borderId="0" xfId="0" applyFont="1" applyFill="1" applyBorder="1" applyAlignment="1">
      <alignment horizontal="center"/>
    </xf>
    <xf numFmtId="166" fontId="0" fillId="0" borderId="0" xfId="9" applyNumberFormat="1" applyFont="1" applyBorder="1"/>
    <xf numFmtId="166" fontId="0" fillId="0" borderId="0" xfId="9" applyNumberFormat="1" applyFont="1" applyFill="1" applyBorder="1"/>
    <xf numFmtId="166" fontId="0" fillId="0" borderId="0" xfId="9" applyNumberFormat="1" applyFont="1"/>
    <xf numFmtId="166" fontId="0" fillId="0" borderId="0" xfId="9" applyNumberFormat="1" applyFont="1" applyAlignment="1">
      <alignment wrapText="1"/>
    </xf>
    <xf numFmtId="166" fontId="0" fillId="0" borderId="0" xfId="9" applyNumberFormat="1" applyFont="1" applyFill="1" applyBorder="1" applyAlignment="1">
      <alignment horizontal="center"/>
    </xf>
    <xf numFmtId="166" fontId="0" fillId="0" borderId="0" xfId="9" applyNumberFormat="1" applyFont="1" applyBorder="1" applyAlignment="1">
      <alignment horizontal="center"/>
    </xf>
    <xf numFmtId="166" fontId="8" fillId="0" borderId="0" xfId="9" applyNumberFormat="1" applyFont="1" applyFill="1" applyBorder="1" applyAlignment="1">
      <alignment horizontal="center" wrapText="1"/>
    </xf>
    <xf numFmtId="166" fontId="8" fillId="0" borderId="0" xfId="9" applyNumberFormat="1" applyFont="1" applyFill="1" applyBorder="1" applyAlignment="1">
      <alignment horizontal="right" wrapText="1"/>
    </xf>
    <xf numFmtId="166" fontId="0" fillId="0" borderId="0" xfId="9" applyNumberFormat="1" applyFont="1" applyFill="1"/>
    <xf numFmtId="166" fontId="0" fillId="0" borderId="0" xfId="9" applyNumberFormat="1" applyFont="1" applyAlignment="1">
      <alignment horizontal="right"/>
    </xf>
    <xf numFmtId="0" fontId="0" fillId="0" borderId="0" xfId="0" applyBorder="1" applyAlignment="1">
      <alignment horizontal="left"/>
    </xf>
    <xf numFmtId="166" fontId="0" fillId="0" borderId="0" xfId="9" applyNumberFormat="1" applyFont="1" applyBorder="1" applyAlignment="1">
      <alignment horizontal="left"/>
    </xf>
    <xf numFmtId="49" fontId="6" fillId="0" borderId="0" xfId="3" applyNumberFormat="1" applyFont="1" applyFill="1" applyBorder="1"/>
    <xf numFmtId="166" fontId="5" fillId="0" borderId="0" xfId="9" applyNumberFormat="1" applyFont="1" applyFill="1" applyBorder="1"/>
    <xf numFmtId="49" fontId="17" fillId="0" borderId="0" xfId="3" applyNumberFormat="1" applyFont="1" applyFill="1" applyBorder="1"/>
    <xf numFmtId="166" fontId="18" fillId="0" borderId="0" xfId="9" applyNumberFormat="1" applyFont="1" applyFill="1" applyBorder="1"/>
    <xf numFmtId="0" fontId="2" fillId="0" borderId="0" xfId="0" applyFont="1" applyBorder="1" applyAlignment="1">
      <alignment horizontal="center"/>
    </xf>
    <xf numFmtId="0" fontId="0" fillId="0" borderId="0" xfId="0" applyFont="1" applyBorder="1" applyAlignment="1">
      <alignment horizontal="left"/>
    </xf>
    <xf numFmtId="0" fontId="0" fillId="0" borderId="0" xfId="0" applyFont="1" applyFill="1" applyBorder="1" applyAlignment="1">
      <alignment horizontal="left"/>
    </xf>
    <xf numFmtId="0" fontId="16" fillId="0" borderId="0" xfId="0" applyFont="1" applyBorder="1"/>
    <xf numFmtId="166" fontId="16" fillId="0" borderId="0" xfId="9" applyNumberFormat="1" applyFont="1" applyBorder="1" applyAlignment="1">
      <alignment horizontal="left"/>
    </xf>
    <xf numFmtId="166" fontId="16" fillId="0" borderId="0" xfId="9" applyNumberFormat="1" applyFont="1" applyBorder="1" applyAlignment="1">
      <alignment horizontal="right"/>
    </xf>
    <xf numFmtId="0" fontId="2" fillId="0" borderId="0" xfId="0" applyFont="1" applyFill="1" applyBorder="1" applyAlignment="1">
      <alignment horizontal="justify" vertical="top" wrapText="1"/>
    </xf>
    <xf numFmtId="17" fontId="0" fillId="0" borderId="0" xfId="0" applyNumberFormat="1" applyBorder="1"/>
    <xf numFmtId="166" fontId="3" fillId="0" borderId="0" xfId="9" applyNumberFormat="1" applyFont="1" applyBorder="1"/>
    <xf numFmtId="166" fontId="15" fillId="0" borderId="0" xfId="9" applyNumberFormat="1" applyFont="1" applyBorder="1"/>
    <xf numFmtId="166" fontId="16" fillId="0" borderId="0" xfId="9" applyNumberFormat="1" applyFont="1" applyBorder="1"/>
    <xf numFmtId="0" fontId="9" fillId="0" borderId="0" xfId="0" applyFont="1" applyFill="1" applyBorder="1" applyAlignment="1">
      <alignment horizontal="center"/>
    </xf>
    <xf numFmtId="0" fontId="0" fillId="0" borderId="0" xfId="0" applyBorder="1" applyAlignment="1">
      <alignment horizontal="left" vertical="top" wrapText="1"/>
    </xf>
    <xf numFmtId="0" fontId="0" fillId="2" borderId="0" xfId="0" applyFont="1" applyFill="1" applyAlignment="1">
      <alignment horizontal="left" wrapText="1"/>
    </xf>
  </cellXfs>
  <cellStyles count="12">
    <cellStyle name="Comma" xfId="9" builtinId="3"/>
    <cellStyle name="Comma 2" xfId="1"/>
    <cellStyle name="Heading 1" xfId="10" builtinId="16"/>
    <cellStyle name="Heading 2" xfId="11" builtinId="17"/>
    <cellStyle name="Hyperlink" xfId="8" builtinId="8"/>
    <cellStyle name="Normal" xfId="0" builtinId="0"/>
    <cellStyle name="Normal 3" xfId="2"/>
    <cellStyle name="Normal 5" xfId="3"/>
    <cellStyle name="Normal 6" xfId="5"/>
    <cellStyle name="Normal 7" xfId="6"/>
    <cellStyle name="Normal 8" xfId="7"/>
    <cellStyle name="Percent" xfId="4" builtinId="5"/>
  </cellStyles>
  <dxfs count="84">
    <dxf>
      <font>
        <b val="0"/>
        <i val="0"/>
        <strike val="0"/>
        <condense val="0"/>
        <extend val="0"/>
        <outline val="0"/>
        <shadow val="0"/>
        <u val="none"/>
        <vertAlign val="baseline"/>
        <sz val="11"/>
        <color theme="1"/>
        <name val="Calibri"/>
        <scheme val="minor"/>
      </font>
      <numFmt numFmtId="166" formatCode="_-* #,##0_-;\-* #,##0_-;_-* &quot;-&quot;??_-;_-@_-"/>
    </dxf>
    <dxf>
      <numFmt numFmtId="166" formatCode="_-* #,##0_-;\-* #,##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22" formatCode="mmm\-yy"/>
    </dxf>
    <dxf>
      <numFmt numFmtId="166" formatCode="_-* #,##0_-;\-* #,##0_-;_-* &quot;-&quot;??_-;_-@_-"/>
      <alignment horizontal="center" vertical="bottom" textRotation="0" wrapText="0" indent="0" justifyLastLine="0" shrinkToFit="0" readingOrder="0"/>
    </dxf>
    <dxf>
      <numFmt numFmtId="166" formatCode="_-* #,##0_-;\-* #,##0_-;_-* &quot;-&quot;??_-;_-@_-"/>
      <alignment horizontal="center" vertical="bottom" textRotation="0" wrapText="0" indent="0" justifyLastLine="0" shrinkToFit="0" readingOrder="0"/>
    </dxf>
    <dxf>
      <numFmt numFmtId="166" formatCode="_-* #,##0_-;\-* #,##0_-;_-*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 #,##0_-;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justify"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numFmt numFmtId="166"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numFmt numFmtId="166" formatCode="_-* #,##0_-;\-* #,##0_-;_-* &quot;-&quot;??_-;_-@_-"/>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166" formatCode="_-* #,##0_-;\-* #,##0_-;_-* &quot;-&quot;??_-;_-@_-"/>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165" formatCode="_(* #,##0_);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numFmt numFmtId="166" formatCode="_-* #,##0_-;\-* #,##0_-;_-* &quot;-&quot;??_-;_-@_-"/>
    </dxf>
    <dxf>
      <numFmt numFmtId="166" formatCode="_-* #,##0_-;\-* #,##0_-;_-* &quot;-&quot;??_-;_-@_-"/>
    </dxf>
    <dxf>
      <numFmt numFmtId="166" formatCode="_-* #,##0_-;\-* #,##0_-;_-* &quot;-&quot;??_-;_-@_-"/>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numFmt numFmtId="22" formatCode="mmm\-yy"/>
    </dxf>
    <dxf>
      <font>
        <b/>
        <i val="0"/>
        <strike val="0"/>
        <condense val="0"/>
        <extend val="0"/>
        <outline val="0"/>
        <shadow val="0"/>
        <u val="none"/>
        <vertAlign val="baseline"/>
        <sz val="11"/>
        <color theme="1"/>
        <name val="Calibri"/>
        <scheme val="minor"/>
      </font>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fill>
        <patternFill patternType="none">
          <fgColor indexed="64"/>
          <bgColor indexed="65"/>
        </patternFill>
      </fill>
    </dxf>
    <dxf>
      <numFmt numFmtId="166" formatCode="_-* #,##0_-;\-* #,##0_-;_-*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auto="1"/>
        <name val="Calibri"/>
        <scheme val="minor"/>
      </font>
      <numFmt numFmtId="166" formatCode="_-* #,##0_-;\-* #,##0_-;_-* &quot;-&quot;??_-;_-@_-"/>
    </dxf>
    <dxf>
      <font>
        <b val="0"/>
        <i val="0"/>
        <strike val="0"/>
        <condense val="0"/>
        <extend val="0"/>
        <outline val="0"/>
        <shadow val="0"/>
        <u val="none"/>
        <vertAlign val="baseline"/>
        <sz val="11"/>
        <color auto="1"/>
        <name val="Calibri"/>
        <scheme val="minor"/>
      </font>
      <numFmt numFmtId="166" formatCode="_-* #,##0_-;\-* #,##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Enquiries 2015-16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'ph stats'!$G$69</c:f>
              <c:strCache>
                <c:ptCount val="1"/>
                <c:pt idx="0">
                  <c:v>TOTAL</c:v>
                </c:pt>
              </c:strCache>
            </c:strRef>
          </c:tx>
          <c:spPr>
            <a:solidFill>
              <a:schemeClr val="accent1"/>
            </a:solidFill>
            <a:ln>
              <a:noFill/>
            </a:ln>
            <a:effectLst/>
          </c:spPr>
          <c:invertIfNegative val="0"/>
          <c:cat>
            <c:numRef>
              <c:f>'ph stats'!$D$4:$D$15</c:f>
              <c:numCache>
                <c:formatCode>mmm\-yy</c:formatCode>
                <c:ptCount val="12"/>
              </c:numCache>
            </c:numRef>
          </c:cat>
          <c:val>
            <c:numRef>
              <c:f>'ph stats'!$G$70:$G$81</c:f>
              <c:numCache>
                <c:formatCode>General</c:formatCode>
                <c:ptCount val="12"/>
                <c:pt idx="0">
                  <c:v>58</c:v>
                </c:pt>
                <c:pt idx="1">
                  <c:v>61</c:v>
                </c:pt>
                <c:pt idx="2">
                  <c:v>96</c:v>
                </c:pt>
                <c:pt idx="3">
                  <c:v>96</c:v>
                </c:pt>
                <c:pt idx="4">
                  <c:v>97</c:v>
                </c:pt>
                <c:pt idx="5">
                  <c:v>45</c:v>
                </c:pt>
                <c:pt idx="6">
                  <c:v>72</c:v>
                </c:pt>
                <c:pt idx="7">
                  <c:v>82</c:v>
                </c:pt>
                <c:pt idx="8">
                  <c:v>147</c:v>
                </c:pt>
                <c:pt idx="9">
                  <c:v>117</c:v>
                </c:pt>
                <c:pt idx="10">
                  <c:v>69</c:v>
                </c:pt>
                <c:pt idx="11">
                  <c:v>105</c:v>
                </c:pt>
              </c:numCache>
            </c:numRef>
          </c:val>
        </c:ser>
        <c:dLbls>
          <c:showLegendKey val="0"/>
          <c:showVal val="0"/>
          <c:showCatName val="0"/>
          <c:showSerName val="0"/>
          <c:showPercent val="0"/>
          <c:showBubbleSize val="0"/>
        </c:dLbls>
        <c:gapWidth val="219"/>
        <c:overlap val="100"/>
        <c:axId val="147017328"/>
        <c:axId val="245083256"/>
      </c:barChart>
      <c:catAx>
        <c:axId val="1470173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083256"/>
        <c:crosses val="autoZero"/>
        <c:auto val="1"/>
        <c:lblAlgn val="ctr"/>
        <c:lblOffset val="100"/>
        <c:noMultiLvlLbl val="1"/>
      </c:catAx>
      <c:valAx>
        <c:axId val="245083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017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38099</xdr:rowOff>
    </xdr:from>
    <xdr:to>
      <xdr:col>8</xdr:col>
      <xdr:colOff>316944</xdr:colOff>
      <xdr:row>5</xdr:row>
      <xdr:rowOff>66674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099"/>
          <a:ext cx="4831794"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52387</xdr:colOff>
      <xdr:row>58</xdr:row>
      <xdr:rowOff>133350</xdr:rowOff>
    </xdr:from>
    <xdr:to>
      <xdr:col>19</xdr:col>
      <xdr:colOff>523875</xdr:colOff>
      <xdr:row>76</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I8" totalsRowShown="0" headerRowDxfId="83" dataDxfId="82">
  <autoFilter ref="A3:I8"/>
  <tableColumns count="9">
    <tableColumn id="1" name=" " dataDxfId="81"/>
    <tableColumn id="2" name="2008-09" dataDxfId="80" dataCellStyle="Comma"/>
    <tableColumn id="3" name="2009-10" dataDxfId="79" dataCellStyle="Comma"/>
    <tableColumn id="4" name="2010-11" dataDxfId="78" dataCellStyle="Comma"/>
    <tableColumn id="5" name="2011-12" dataDxfId="77" dataCellStyle="Comma"/>
    <tableColumn id="6" name="2012-13" dataDxfId="76" dataCellStyle="Comma"/>
    <tableColumn id="7" name="2013-14" dataDxfId="75" dataCellStyle="Comma"/>
    <tableColumn id="8" name="2014-15" dataDxfId="74" dataCellStyle="Comma"/>
    <tableColumn id="9" name="2015-16" dataDxfId="73" dataCellStyle="Comma"/>
  </tableColumns>
  <tableStyleInfo name="TableStyleMedium2" showFirstColumn="0" showLastColumn="0" showRowStripes="1" showColumnStripes="0"/>
</table>
</file>

<file path=xl/tables/table10.xml><?xml version="1.0" encoding="utf-8"?>
<table xmlns="http://schemas.openxmlformats.org/spreadsheetml/2006/main" id="10" name="Table10" displayName="Table10" ref="A14:C22" totalsRowShown="0">
  <autoFilter ref="A14:C22"/>
  <tableColumns count="3">
    <tableColumn id="1" name=" " dataDxfId="35" dataCellStyle="Normal 8"/>
    <tableColumn id="2" name="% of privately insured" dataDxfId="34"/>
    <tableColumn id="3" name="% of complaints" dataDxfId="33" dataCellStyle="Percent"/>
  </tableColumns>
  <tableStyleInfo name="TableStyleMedium2" showFirstColumn="0" showLastColumn="0" showRowStripes="1" showColumnStripes="0"/>
</table>
</file>

<file path=xl/tables/table11.xml><?xml version="1.0" encoding="utf-8"?>
<table xmlns="http://schemas.openxmlformats.org/spreadsheetml/2006/main" id="12" name="Table12" displayName="Table12" ref="A26:C35" totalsRowShown="0">
  <autoFilter ref="A26:C35"/>
  <tableColumns count="3">
    <tableColumn id="1" name=" " dataDxfId="32"/>
    <tableColumn id="2" name="Total" dataDxfId="31" dataCellStyle="Comma 2"/>
    <tableColumn id="3" name="% of" dataDxfId="30"/>
  </tableColumns>
  <tableStyleInfo name="TableStyleMedium2" showFirstColumn="0" showLastColumn="0" showRowStripes="1" showColumnStripes="0"/>
</table>
</file>

<file path=xl/tables/table12.xml><?xml version="1.0" encoding="utf-8"?>
<table xmlns="http://schemas.openxmlformats.org/spreadsheetml/2006/main" id="13" name="Table13" displayName="Table13" ref="A3:C9" totalsRowShown="0">
  <autoFilter ref="A3:C9"/>
  <tableColumns count="3">
    <tableColumn id="1" name="All outcomes finalised"/>
    <tableColumn id="2" name="2014-15" dataDxfId="29" dataCellStyle="Comma"/>
    <tableColumn id="3" name="2015-16"/>
  </tableColumns>
  <tableStyleInfo name="TableStyleMedium2" showFirstColumn="0" showLastColumn="0" showRowStripes="1" showColumnStripes="0"/>
</table>
</file>

<file path=xl/tables/table13.xml><?xml version="1.0" encoding="utf-8"?>
<table xmlns="http://schemas.openxmlformats.org/spreadsheetml/2006/main" id="14" name="Table14" displayName="Table14" ref="A12:C16" totalsRowShown="0">
  <autoFilter ref="A12:C16"/>
  <tableColumns count="3">
    <tableColumn id="1" name="Level 3 outcomes finalised"/>
    <tableColumn id="2" name="2014-15"/>
    <tableColumn id="3" name="2015-16"/>
  </tableColumns>
  <tableStyleInfo name="TableStyleMedium2" showFirstColumn="0" showLastColumn="0" showRowStripes="1" showColumnStripes="0"/>
</table>
</file>

<file path=xl/tables/table14.xml><?xml version="1.0" encoding="utf-8"?>
<table xmlns="http://schemas.openxmlformats.org/spreadsheetml/2006/main" id="16" name="Table16" displayName="Table16" ref="A3:F38" totalsRowShown="0">
  <autoFilter ref="A3:F38"/>
  <tableColumns count="6">
    <tableColumn id="1" name=" " dataDxfId="28"/>
    <tableColumn id="2" name="Complaints" dataDxfId="27" dataCellStyle="Comma"/>
    <tableColumn id="3" name="Percentage of Complaints" dataDxfId="26" dataCellStyle="Percent"/>
    <tableColumn id="4" name="Disputes" dataDxfId="25" dataCellStyle="Comma"/>
    <tableColumn id="5" name="Percentage of Disputes" dataDxfId="24" dataCellStyle="Percent"/>
    <tableColumn id="6" name="Market Share" dataDxfId="23" dataCellStyle="Percent"/>
  </tableColumns>
  <tableStyleInfo name="TableStyleMedium2" showFirstColumn="0" showLastColumn="0" showRowStripes="1" showColumnStripes="0"/>
</table>
</file>

<file path=xl/tables/table15.xml><?xml version="1.0" encoding="utf-8"?>
<table xmlns="http://schemas.openxmlformats.org/spreadsheetml/2006/main" id="19" name="Table19" displayName="Table19" ref="A3:D12" totalsRowShown="0" headerRowDxfId="22">
  <autoFilter ref="A3:D12"/>
  <tableColumns count="4">
    <tableColumn id="1" name="Insurer" dataDxfId="21"/>
    <tableColumn id="2" name="2013-14" dataDxfId="20"/>
    <tableColumn id="3" name="2014-15" dataDxfId="19"/>
    <tableColumn id="4" name="2015-16" dataDxfId="18"/>
  </tableColumns>
  <tableStyleInfo name="TableStyleMedium2" showFirstColumn="0" showLastColumn="0" showRowStripes="1" showColumnStripes="0"/>
</table>
</file>

<file path=xl/tables/table16.xml><?xml version="1.0" encoding="utf-8"?>
<table xmlns="http://schemas.openxmlformats.org/spreadsheetml/2006/main" id="21" name="Table21" displayName="Table21" ref="A3:D15" totalsRowShown="0">
  <autoFilter ref="A3:D15"/>
  <tableColumns count="4">
    <tableColumn id="1" name="ISSUE" dataDxfId="17"/>
    <tableColumn id="2" name="2013-14 " dataDxfId="16" dataCellStyle="Comma"/>
    <tableColumn id="3" name="2014-15" dataDxfId="15" dataCellStyle="Comma"/>
    <tableColumn id="4" name="2015-16" dataDxfId="14" dataCellStyle="Comma"/>
  </tableColumns>
  <tableStyleInfo name="TableStyleMedium2" showFirstColumn="0" showLastColumn="0" showRowStripes="1" showColumnStripes="0"/>
</table>
</file>

<file path=xl/tables/table17.xml><?xml version="1.0" encoding="utf-8"?>
<table xmlns="http://schemas.openxmlformats.org/spreadsheetml/2006/main" id="20" name="Table20" displayName="Table20" ref="A3:E75" totalsRowShown="0">
  <autoFilter ref="A3:E75"/>
  <tableColumns count="5">
    <tableColumn id="1" name="Issue" dataDxfId="13" dataCellStyle="Normal 5"/>
    <tableColumn id="2" name="Sub-issue" dataDxfId="12" dataCellStyle="Normal 5"/>
    <tableColumn id="3" name="2013-14" dataDxfId="11"/>
    <tableColumn id="4" name="2014-15" dataDxfId="10"/>
    <tableColumn id="5" name="2015-16" dataDxfId="9"/>
  </tableColumns>
  <tableStyleInfo name="TableStyleMedium2" showFirstColumn="0" showLastColumn="0" showRowStripes="1" showColumnStripes="0"/>
</table>
</file>

<file path=xl/tables/table18.xml><?xml version="1.0" encoding="utf-8"?>
<table xmlns="http://schemas.openxmlformats.org/spreadsheetml/2006/main" id="22" name="Table22" displayName="Table22" ref="A3:E52" totalsRowShown="0">
  <autoFilter ref="A3:E52"/>
  <tableColumns count="5">
    <tableColumn id="1" name="Issue"/>
    <tableColumn id="2" name="Sub Issue"/>
    <tableColumn id="3" name="2013-14" dataDxfId="8" dataCellStyle="Comma"/>
    <tableColumn id="4" name="2014-15" dataDxfId="7" dataCellStyle="Comma"/>
    <tableColumn id="5" name="2015-16" dataDxfId="6" dataCellStyle="Comma"/>
  </tableColumns>
  <tableStyleInfo name="TableStyleMedium2" showFirstColumn="0" showLastColumn="0" showRowStripes="1" showColumnStripes="0"/>
</table>
</file>

<file path=xl/tables/table19.xml><?xml version="1.0" encoding="utf-8"?>
<table xmlns="http://schemas.openxmlformats.org/spreadsheetml/2006/main" id="23" name="Table23" displayName="Table23" ref="A3:C15" totalsRowShown="0">
  <autoFilter ref="A3:C15"/>
  <tableColumns count="3">
    <tableColumn id="1" name=" " dataDxfId="5"/>
    <tableColumn id="2" name="Unique Visitors" dataDxfId="4" dataCellStyle="Comma"/>
    <tableColumn id="3" name="Enquiries" dataDxfId="3" dataCellStyle="Comma"/>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2:B20" totalsRowShown="0" headerRowDxfId="72" dataDxfId="71">
  <autoFilter ref="A12:B20"/>
  <tableColumns count="2">
    <tableColumn id="1" name="Year" dataDxfId="70"/>
    <tableColumn id="2" name="Total" dataDxfId="69" dataCellStyle="Comma"/>
  </tableColumns>
  <tableStyleInfo name="TableStyleMedium2" showFirstColumn="0" showLastColumn="0" showRowStripes="1" showColumnStripes="0"/>
</table>
</file>

<file path=xl/tables/table20.xml><?xml version="1.0" encoding="utf-8"?>
<table xmlns="http://schemas.openxmlformats.org/spreadsheetml/2006/main" id="24" name="Table24" displayName="Table24" ref="E3:G12" totalsRowShown="0">
  <autoFilter ref="E3:G12"/>
  <tableColumns count="3">
    <tableColumn id="1" name="Totals" dataDxfId="2"/>
    <tableColumn id="2" name="Visitors" dataDxfId="1" dataCellStyle="Comma"/>
    <tableColumn id="3" name="Enquiries" dataDxfId="0" dataCellStyle="Comma"/>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3:J7" totalsRowShown="0">
  <autoFilter ref="A3:J7"/>
  <tableColumns count="10">
    <tableColumn id="1" name=" "/>
    <tableColumn id="2" name="2007-08" dataDxfId="68" dataCellStyle="Comma"/>
    <tableColumn id="3" name="2008-09" dataDxfId="67" dataCellStyle="Comma"/>
    <tableColumn id="4" name="2009-10" dataDxfId="66" dataCellStyle="Comma"/>
    <tableColumn id="5" name="2010-11 " dataDxfId="65" dataCellStyle="Comma"/>
    <tableColumn id="6" name="2011-12" dataDxfId="64" dataCellStyle="Comma"/>
    <tableColumn id="7" name="2012-13" dataDxfId="63" dataCellStyle="Comma"/>
    <tableColumn id="8" name="2013-14" dataDxfId="62" dataCellStyle="Comma"/>
    <tableColumn id="9" name="2014-15" dataDxfId="61" dataCellStyle="Comma"/>
    <tableColumn id="10" name="2015-16" dataDxfId="60" dataCellStyle="Comma"/>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3:E15" totalsRowShown="0" headerRowDxfId="59">
  <autoFilter ref="A3:E15"/>
  <tableColumns count="5">
    <tableColumn id="1" name=" " dataDxfId="58"/>
    <tableColumn id="2" name="Problem"/>
    <tableColumn id="3" name="Grievance"/>
    <tableColumn id="4" name="Dispute"/>
    <tableColumn id="5" name="Enquiries (all types)"/>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20:C24" totalsRowShown="0" headerRowDxfId="57">
  <autoFilter ref="A20:C24"/>
  <tableColumns count="3">
    <tableColumn id="1" name=" " dataDxfId="56" dataCellStyle="Normal 6"/>
    <tableColumn id="2" name="2014-15" dataDxfId="55"/>
    <tableColumn id="3" name="2015-16" dataDxfId="54"/>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A12:C17" totalsRowShown="0" headerRowDxfId="53">
  <autoFilter ref="A12:C17"/>
  <tableColumns count="3">
    <tableColumn id="1" name=" " dataDxfId="52" dataCellStyle="Normal 6"/>
    <tableColumn id="2" name="2014-15" dataDxfId="51"/>
    <tableColumn id="3" name="2015-16" dataDxfId="50"/>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A3:F9" totalsRowShown="0" dataDxfId="49">
  <autoFilter ref="A3:F9"/>
  <tableColumns count="6">
    <tableColumn id="1" name=" " dataDxfId="48" dataCellStyle="Normal 6"/>
    <tableColumn id="2" name="Problem" dataDxfId="47" dataCellStyle="Comma"/>
    <tableColumn id="3" name="Grievance" dataDxfId="46" dataCellStyle="Comma"/>
    <tableColumn id="4" name="Dispute" dataDxfId="45" dataCellStyle="Comma"/>
    <tableColumn id="5" name="TOTAL" dataDxfId="44" dataCellStyle="Comma"/>
    <tableColumn id="6" name="%" dataDxfId="43"/>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A3:D9" totalsRowShown="0">
  <autoFilter ref="A3:D9"/>
  <tableColumns count="4">
    <tableColumn id="1" name=" "/>
    <tableColumn id="2" name="2013-14" dataDxfId="42" dataCellStyle="Comma"/>
    <tableColumn id="3" name="2014-15" dataDxfId="41" dataCellStyle="Comma"/>
    <tableColumn id="4" name="2015-16" dataDxfId="40" dataCellStyle="Comma"/>
  </tableColumns>
  <tableStyleInfo name="TableStyleMedium2" showFirstColumn="0" showLastColumn="0" showRowStripes="1" showColumnStripes="0"/>
</table>
</file>

<file path=xl/tables/table9.xml><?xml version="1.0" encoding="utf-8"?>
<table xmlns="http://schemas.openxmlformats.org/spreadsheetml/2006/main" id="9" name="Table9" displayName="Table9" ref="A3:C12" totalsRowShown="0" headerRowDxfId="39">
  <autoFilter ref="A3:C12"/>
  <tableColumns count="3">
    <tableColumn id="1" name=" " dataDxfId="38" dataCellStyle="Normal 8"/>
    <tableColumn id="2" name="Complaints" dataDxfId="37"/>
    <tableColumn id="3" name="% of complaints" dataDxfId="36"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budsman.gov.au/" TargetMode="External"/><Relationship Id="rId1" Type="http://schemas.openxmlformats.org/officeDocument/2006/relationships/hyperlink" Target="mailto:phio.info@ombudsman.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16"/>
  <sheetViews>
    <sheetView tabSelected="1" workbookViewId="0"/>
  </sheetViews>
  <sheetFormatPr defaultRowHeight="15"/>
  <cols>
    <col min="1" max="1" width="4.5703125" customWidth="1"/>
    <col min="7" max="7" width="8.7109375" customWidth="1"/>
  </cols>
  <sheetData>
    <row r="9" spans="2:10" ht="26.25">
      <c r="B9" s="43" t="s">
        <v>198</v>
      </c>
    </row>
    <row r="10" spans="2:10" ht="15.75">
      <c r="B10" s="45" t="s">
        <v>204</v>
      </c>
    </row>
    <row r="12" spans="2:10">
      <c r="B12" t="s">
        <v>203</v>
      </c>
      <c r="J12" s="44" t="s">
        <v>202</v>
      </c>
    </row>
    <row r="13" spans="2:10">
      <c r="B13" t="s">
        <v>199</v>
      </c>
      <c r="J13" s="44" t="s">
        <v>200</v>
      </c>
    </row>
    <row r="14" spans="2:10">
      <c r="J14" t="s">
        <v>201</v>
      </c>
    </row>
    <row r="16" spans="2:10">
      <c r="B16" t="s">
        <v>205</v>
      </c>
    </row>
  </sheetData>
  <hyperlinks>
    <hyperlink ref="J13" r:id="rId1"/>
    <hyperlink ref="J12" r:id="rId2"/>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heetViews>
  <sheetFormatPr defaultRowHeight="15"/>
  <cols>
    <col min="1" max="1" width="35.42578125" style="25" customWidth="1"/>
    <col min="2" max="3" width="14.85546875" style="25" customWidth="1"/>
    <col min="4" max="4" width="14.85546875" style="29" customWidth="1"/>
    <col min="8" max="248" width="9.140625" style="25"/>
    <col min="249" max="249" width="52.140625" style="25" bestFit="1" customWidth="1"/>
    <col min="250" max="250" width="19" style="25" customWidth="1"/>
    <col min="251" max="251" width="13.42578125" style="25" customWidth="1"/>
    <col min="252" max="252" width="14.28515625" style="25" customWidth="1"/>
    <col min="253" max="253" width="13.42578125" style="25" customWidth="1"/>
    <col min="254" max="504" width="9.140625" style="25"/>
    <col min="505" max="505" width="52.140625" style="25" bestFit="1" customWidth="1"/>
    <col min="506" max="506" width="19" style="25" customWidth="1"/>
    <col min="507" max="507" width="13.42578125" style="25" customWidth="1"/>
    <col min="508" max="508" width="14.28515625" style="25" customWidth="1"/>
    <col min="509" max="509" width="13.42578125" style="25" customWidth="1"/>
    <col min="510" max="760" width="9.140625" style="25"/>
    <col min="761" max="761" width="52.140625" style="25" bestFit="1" customWidth="1"/>
    <col min="762" max="762" width="19" style="25" customWidth="1"/>
    <col min="763" max="763" width="13.42578125" style="25" customWidth="1"/>
    <col min="764" max="764" width="14.28515625" style="25" customWidth="1"/>
    <col min="765" max="765" width="13.42578125" style="25" customWidth="1"/>
    <col min="766" max="1016" width="9.140625" style="25"/>
    <col min="1017" max="1017" width="52.140625" style="25" bestFit="1" customWidth="1"/>
    <col min="1018" max="1018" width="19" style="25" customWidth="1"/>
    <col min="1019" max="1019" width="13.42578125" style="25" customWidth="1"/>
    <col min="1020" max="1020" width="14.28515625" style="25" customWidth="1"/>
    <col min="1021" max="1021" width="13.42578125" style="25" customWidth="1"/>
    <col min="1022" max="1272" width="9.140625" style="25"/>
    <col min="1273" max="1273" width="52.140625" style="25" bestFit="1" customWidth="1"/>
    <col min="1274" max="1274" width="19" style="25" customWidth="1"/>
    <col min="1275" max="1275" width="13.42578125" style="25" customWidth="1"/>
    <col min="1276" max="1276" width="14.28515625" style="25" customWidth="1"/>
    <col min="1277" max="1277" width="13.42578125" style="25" customWidth="1"/>
    <col min="1278" max="1528" width="9.140625" style="25"/>
    <col min="1529" max="1529" width="52.140625" style="25" bestFit="1" customWidth="1"/>
    <col min="1530" max="1530" width="19" style="25" customWidth="1"/>
    <col min="1531" max="1531" width="13.42578125" style="25" customWidth="1"/>
    <col min="1532" max="1532" width="14.28515625" style="25" customWidth="1"/>
    <col min="1533" max="1533" width="13.42578125" style="25" customWidth="1"/>
    <col min="1534" max="1784" width="9.140625" style="25"/>
    <col min="1785" max="1785" width="52.140625" style="25" bestFit="1" customWidth="1"/>
    <col min="1786" max="1786" width="19" style="25" customWidth="1"/>
    <col min="1787" max="1787" width="13.42578125" style="25" customWidth="1"/>
    <col min="1788" max="1788" width="14.28515625" style="25" customWidth="1"/>
    <col min="1789" max="1789" width="13.42578125" style="25" customWidth="1"/>
    <col min="1790" max="2040" width="9.140625" style="25"/>
    <col min="2041" max="2041" width="52.140625" style="25" bestFit="1" customWidth="1"/>
    <col min="2042" max="2042" width="19" style="25" customWidth="1"/>
    <col min="2043" max="2043" width="13.42578125" style="25" customWidth="1"/>
    <col min="2044" max="2044" width="14.28515625" style="25" customWidth="1"/>
    <col min="2045" max="2045" width="13.42578125" style="25" customWidth="1"/>
    <col min="2046" max="2296" width="9.140625" style="25"/>
    <col min="2297" max="2297" width="52.140625" style="25" bestFit="1" customWidth="1"/>
    <col min="2298" max="2298" width="19" style="25" customWidth="1"/>
    <col min="2299" max="2299" width="13.42578125" style="25" customWidth="1"/>
    <col min="2300" max="2300" width="14.28515625" style="25" customWidth="1"/>
    <col min="2301" max="2301" width="13.42578125" style="25" customWidth="1"/>
    <col min="2302" max="2552" width="9.140625" style="25"/>
    <col min="2553" max="2553" width="52.140625" style="25" bestFit="1" customWidth="1"/>
    <col min="2554" max="2554" width="19" style="25" customWidth="1"/>
    <col min="2555" max="2555" width="13.42578125" style="25" customWidth="1"/>
    <col min="2556" max="2556" width="14.28515625" style="25" customWidth="1"/>
    <col min="2557" max="2557" width="13.42578125" style="25" customWidth="1"/>
    <col min="2558" max="2808" width="9.140625" style="25"/>
    <col min="2809" max="2809" width="52.140625" style="25" bestFit="1" customWidth="1"/>
    <col min="2810" max="2810" width="19" style="25" customWidth="1"/>
    <col min="2811" max="2811" width="13.42578125" style="25" customWidth="1"/>
    <col min="2812" max="2812" width="14.28515625" style="25" customWidth="1"/>
    <col min="2813" max="2813" width="13.42578125" style="25" customWidth="1"/>
    <col min="2814" max="3064" width="9.140625" style="25"/>
    <col min="3065" max="3065" width="52.140625" style="25" bestFit="1" customWidth="1"/>
    <col min="3066" max="3066" width="19" style="25" customWidth="1"/>
    <col min="3067" max="3067" width="13.42578125" style="25" customWidth="1"/>
    <col min="3068" max="3068" width="14.28515625" style="25" customWidth="1"/>
    <col min="3069" max="3069" width="13.42578125" style="25" customWidth="1"/>
    <col min="3070" max="3320" width="9.140625" style="25"/>
    <col min="3321" max="3321" width="52.140625" style="25" bestFit="1" customWidth="1"/>
    <col min="3322" max="3322" width="19" style="25" customWidth="1"/>
    <col min="3323" max="3323" width="13.42578125" style="25" customWidth="1"/>
    <col min="3324" max="3324" width="14.28515625" style="25" customWidth="1"/>
    <col min="3325" max="3325" width="13.42578125" style="25" customWidth="1"/>
    <col min="3326" max="3576" width="9.140625" style="25"/>
    <col min="3577" max="3577" width="52.140625" style="25" bestFit="1" customWidth="1"/>
    <col min="3578" max="3578" width="19" style="25" customWidth="1"/>
    <col min="3579" max="3579" width="13.42578125" style="25" customWidth="1"/>
    <col min="3580" max="3580" width="14.28515625" style="25" customWidth="1"/>
    <col min="3581" max="3581" width="13.42578125" style="25" customWidth="1"/>
    <col min="3582" max="3832" width="9.140625" style="25"/>
    <col min="3833" max="3833" width="52.140625" style="25" bestFit="1" customWidth="1"/>
    <col min="3834" max="3834" width="19" style="25" customWidth="1"/>
    <col min="3835" max="3835" width="13.42578125" style="25" customWidth="1"/>
    <col min="3836" max="3836" width="14.28515625" style="25" customWidth="1"/>
    <col min="3837" max="3837" width="13.42578125" style="25" customWidth="1"/>
    <col min="3838" max="4088" width="9.140625" style="25"/>
    <col min="4089" max="4089" width="52.140625" style="25" bestFit="1" customWidth="1"/>
    <col min="4090" max="4090" width="19" style="25" customWidth="1"/>
    <col min="4091" max="4091" width="13.42578125" style="25" customWidth="1"/>
    <col min="4092" max="4092" width="14.28515625" style="25" customWidth="1"/>
    <col min="4093" max="4093" width="13.42578125" style="25" customWidth="1"/>
    <col min="4094" max="4344" width="9.140625" style="25"/>
    <col min="4345" max="4345" width="52.140625" style="25" bestFit="1" customWidth="1"/>
    <col min="4346" max="4346" width="19" style="25" customWidth="1"/>
    <col min="4347" max="4347" width="13.42578125" style="25" customWidth="1"/>
    <col min="4348" max="4348" width="14.28515625" style="25" customWidth="1"/>
    <col min="4349" max="4349" width="13.42578125" style="25" customWidth="1"/>
    <col min="4350" max="4600" width="9.140625" style="25"/>
    <col min="4601" max="4601" width="52.140625" style="25" bestFit="1" customWidth="1"/>
    <col min="4602" max="4602" width="19" style="25" customWidth="1"/>
    <col min="4603" max="4603" width="13.42578125" style="25" customWidth="1"/>
    <col min="4604" max="4604" width="14.28515625" style="25" customWidth="1"/>
    <col min="4605" max="4605" width="13.42578125" style="25" customWidth="1"/>
    <col min="4606" max="4856" width="9.140625" style="25"/>
    <col min="4857" max="4857" width="52.140625" style="25" bestFit="1" customWidth="1"/>
    <col min="4858" max="4858" width="19" style="25" customWidth="1"/>
    <col min="4859" max="4859" width="13.42578125" style="25" customWidth="1"/>
    <col min="4860" max="4860" width="14.28515625" style="25" customWidth="1"/>
    <col min="4861" max="4861" width="13.42578125" style="25" customWidth="1"/>
    <col min="4862" max="5112" width="9.140625" style="25"/>
    <col min="5113" max="5113" width="52.140625" style="25" bestFit="1" customWidth="1"/>
    <col min="5114" max="5114" width="19" style="25" customWidth="1"/>
    <col min="5115" max="5115" width="13.42578125" style="25" customWidth="1"/>
    <col min="5116" max="5116" width="14.28515625" style="25" customWidth="1"/>
    <col min="5117" max="5117" width="13.42578125" style="25" customWidth="1"/>
    <col min="5118" max="5368" width="9.140625" style="25"/>
    <col min="5369" max="5369" width="52.140625" style="25" bestFit="1" customWidth="1"/>
    <col min="5370" max="5370" width="19" style="25" customWidth="1"/>
    <col min="5371" max="5371" width="13.42578125" style="25" customWidth="1"/>
    <col min="5372" max="5372" width="14.28515625" style="25" customWidth="1"/>
    <col min="5373" max="5373" width="13.42578125" style="25" customWidth="1"/>
    <col min="5374" max="5624" width="9.140625" style="25"/>
    <col min="5625" max="5625" width="52.140625" style="25" bestFit="1" customWidth="1"/>
    <col min="5626" max="5626" width="19" style="25" customWidth="1"/>
    <col min="5627" max="5627" width="13.42578125" style="25" customWidth="1"/>
    <col min="5628" max="5628" width="14.28515625" style="25" customWidth="1"/>
    <col min="5629" max="5629" width="13.42578125" style="25" customWidth="1"/>
    <col min="5630" max="5880" width="9.140625" style="25"/>
    <col min="5881" max="5881" width="52.140625" style="25" bestFit="1" customWidth="1"/>
    <col min="5882" max="5882" width="19" style="25" customWidth="1"/>
    <col min="5883" max="5883" width="13.42578125" style="25" customWidth="1"/>
    <col min="5884" max="5884" width="14.28515625" style="25" customWidth="1"/>
    <col min="5885" max="5885" width="13.42578125" style="25" customWidth="1"/>
    <col min="5886" max="6136" width="9.140625" style="25"/>
    <col min="6137" max="6137" width="52.140625" style="25" bestFit="1" customWidth="1"/>
    <col min="6138" max="6138" width="19" style="25" customWidth="1"/>
    <col min="6139" max="6139" width="13.42578125" style="25" customWidth="1"/>
    <col min="6140" max="6140" width="14.28515625" style="25" customWidth="1"/>
    <col min="6141" max="6141" width="13.42578125" style="25" customWidth="1"/>
    <col min="6142" max="6392" width="9.140625" style="25"/>
    <col min="6393" max="6393" width="52.140625" style="25" bestFit="1" customWidth="1"/>
    <col min="6394" max="6394" width="19" style="25" customWidth="1"/>
    <col min="6395" max="6395" width="13.42578125" style="25" customWidth="1"/>
    <col min="6396" max="6396" width="14.28515625" style="25" customWidth="1"/>
    <col min="6397" max="6397" width="13.42578125" style="25" customWidth="1"/>
    <col min="6398" max="6648" width="9.140625" style="25"/>
    <col min="6649" max="6649" width="52.140625" style="25" bestFit="1" customWidth="1"/>
    <col min="6650" max="6650" width="19" style="25" customWidth="1"/>
    <col min="6651" max="6651" width="13.42578125" style="25" customWidth="1"/>
    <col min="6652" max="6652" width="14.28515625" style="25" customWidth="1"/>
    <col min="6653" max="6653" width="13.42578125" style="25" customWidth="1"/>
    <col min="6654" max="6904" width="9.140625" style="25"/>
    <col min="6905" max="6905" width="52.140625" style="25" bestFit="1" customWidth="1"/>
    <col min="6906" max="6906" width="19" style="25" customWidth="1"/>
    <col min="6907" max="6907" width="13.42578125" style="25" customWidth="1"/>
    <col min="6908" max="6908" width="14.28515625" style="25" customWidth="1"/>
    <col min="6909" max="6909" width="13.42578125" style="25" customWidth="1"/>
    <col min="6910" max="7160" width="9.140625" style="25"/>
    <col min="7161" max="7161" width="52.140625" style="25" bestFit="1" customWidth="1"/>
    <col min="7162" max="7162" width="19" style="25" customWidth="1"/>
    <col min="7163" max="7163" width="13.42578125" style="25" customWidth="1"/>
    <col min="7164" max="7164" width="14.28515625" style="25" customWidth="1"/>
    <col min="7165" max="7165" width="13.42578125" style="25" customWidth="1"/>
    <col min="7166" max="7416" width="9.140625" style="25"/>
    <col min="7417" max="7417" width="52.140625" style="25" bestFit="1" customWidth="1"/>
    <col min="7418" max="7418" width="19" style="25" customWidth="1"/>
    <col min="7419" max="7419" width="13.42578125" style="25" customWidth="1"/>
    <col min="7420" max="7420" width="14.28515625" style="25" customWidth="1"/>
    <col min="7421" max="7421" width="13.42578125" style="25" customWidth="1"/>
    <col min="7422" max="7672" width="9.140625" style="25"/>
    <col min="7673" max="7673" width="52.140625" style="25" bestFit="1" customWidth="1"/>
    <col min="7674" max="7674" width="19" style="25" customWidth="1"/>
    <col min="7675" max="7675" width="13.42578125" style="25" customWidth="1"/>
    <col min="7676" max="7676" width="14.28515625" style="25" customWidth="1"/>
    <col min="7677" max="7677" width="13.42578125" style="25" customWidth="1"/>
    <col min="7678" max="7928" width="9.140625" style="25"/>
    <col min="7929" max="7929" width="52.140625" style="25" bestFit="1" customWidth="1"/>
    <col min="7930" max="7930" width="19" style="25" customWidth="1"/>
    <col min="7931" max="7931" width="13.42578125" style="25" customWidth="1"/>
    <col min="7932" max="7932" width="14.28515625" style="25" customWidth="1"/>
    <col min="7933" max="7933" width="13.42578125" style="25" customWidth="1"/>
    <col min="7934" max="8184" width="9.140625" style="25"/>
    <col min="8185" max="8185" width="52.140625" style="25" bestFit="1" customWidth="1"/>
    <col min="8186" max="8186" width="19" style="25" customWidth="1"/>
    <col min="8187" max="8187" width="13.42578125" style="25" customWidth="1"/>
    <col min="8188" max="8188" width="14.28515625" style="25" customWidth="1"/>
    <col min="8189" max="8189" width="13.42578125" style="25" customWidth="1"/>
    <col min="8190" max="8440" width="9.140625" style="25"/>
    <col min="8441" max="8441" width="52.140625" style="25" bestFit="1" customWidth="1"/>
    <col min="8442" max="8442" width="19" style="25" customWidth="1"/>
    <col min="8443" max="8443" width="13.42578125" style="25" customWidth="1"/>
    <col min="8444" max="8444" width="14.28515625" style="25" customWidth="1"/>
    <col min="8445" max="8445" width="13.42578125" style="25" customWidth="1"/>
    <col min="8446" max="8696" width="9.140625" style="25"/>
    <col min="8697" max="8697" width="52.140625" style="25" bestFit="1" customWidth="1"/>
    <col min="8698" max="8698" width="19" style="25" customWidth="1"/>
    <col min="8699" max="8699" width="13.42578125" style="25" customWidth="1"/>
    <col min="8700" max="8700" width="14.28515625" style="25" customWidth="1"/>
    <col min="8701" max="8701" width="13.42578125" style="25" customWidth="1"/>
    <col min="8702" max="8952" width="9.140625" style="25"/>
    <col min="8953" max="8953" width="52.140625" style="25" bestFit="1" customWidth="1"/>
    <col min="8954" max="8954" width="19" style="25" customWidth="1"/>
    <col min="8955" max="8955" width="13.42578125" style="25" customWidth="1"/>
    <col min="8956" max="8956" width="14.28515625" style="25" customWidth="1"/>
    <col min="8957" max="8957" width="13.42578125" style="25" customWidth="1"/>
    <col min="8958" max="9208" width="9.140625" style="25"/>
    <col min="9209" max="9209" width="52.140625" style="25" bestFit="1" customWidth="1"/>
    <col min="9210" max="9210" width="19" style="25" customWidth="1"/>
    <col min="9211" max="9211" width="13.42578125" style="25" customWidth="1"/>
    <col min="9212" max="9212" width="14.28515625" style="25" customWidth="1"/>
    <col min="9213" max="9213" width="13.42578125" style="25" customWidth="1"/>
    <col min="9214" max="9464" width="9.140625" style="25"/>
    <col min="9465" max="9465" width="52.140625" style="25" bestFit="1" customWidth="1"/>
    <col min="9466" max="9466" width="19" style="25" customWidth="1"/>
    <col min="9467" max="9467" width="13.42578125" style="25" customWidth="1"/>
    <col min="9468" max="9468" width="14.28515625" style="25" customWidth="1"/>
    <col min="9469" max="9469" width="13.42578125" style="25" customWidth="1"/>
    <col min="9470" max="9720" width="9.140625" style="25"/>
    <col min="9721" max="9721" width="52.140625" style="25" bestFit="1" customWidth="1"/>
    <col min="9722" max="9722" width="19" style="25" customWidth="1"/>
    <col min="9723" max="9723" width="13.42578125" style="25" customWidth="1"/>
    <col min="9724" max="9724" width="14.28515625" style="25" customWidth="1"/>
    <col min="9725" max="9725" width="13.42578125" style="25" customWidth="1"/>
    <col min="9726" max="9976" width="9.140625" style="25"/>
    <col min="9977" max="9977" width="52.140625" style="25" bestFit="1" customWidth="1"/>
    <col min="9978" max="9978" width="19" style="25" customWidth="1"/>
    <col min="9979" max="9979" width="13.42578125" style="25" customWidth="1"/>
    <col min="9980" max="9980" width="14.28515625" style="25" customWidth="1"/>
    <col min="9981" max="9981" width="13.42578125" style="25" customWidth="1"/>
    <col min="9982" max="10232" width="9.140625" style="25"/>
    <col min="10233" max="10233" width="52.140625" style="25" bestFit="1" customWidth="1"/>
    <col min="10234" max="10234" width="19" style="25" customWidth="1"/>
    <col min="10235" max="10235" width="13.42578125" style="25" customWidth="1"/>
    <col min="10236" max="10236" width="14.28515625" style="25" customWidth="1"/>
    <col min="10237" max="10237" width="13.42578125" style="25" customWidth="1"/>
    <col min="10238" max="10488" width="9.140625" style="25"/>
    <col min="10489" max="10489" width="52.140625" style="25" bestFit="1" customWidth="1"/>
    <col min="10490" max="10490" width="19" style="25" customWidth="1"/>
    <col min="10491" max="10491" width="13.42578125" style="25" customWidth="1"/>
    <col min="10492" max="10492" width="14.28515625" style="25" customWidth="1"/>
    <col min="10493" max="10493" width="13.42578125" style="25" customWidth="1"/>
    <col min="10494" max="10744" width="9.140625" style="25"/>
    <col min="10745" max="10745" width="52.140625" style="25" bestFit="1" customWidth="1"/>
    <col min="10746" max="10746" width="19" style="25" customWidth="1"/>
    <col min="10747" max="10747" width="13.42578125" style="25" customWidth="1"/>
    <col min="10748" max="10748" width="14.28515625" style="25" customWidth="1"/>
    <col min="10749" max="10749" width="13.42578125" style="25" customWidth="1"/>
    <col min="10750" max="11000" width="9.140625" style="25"/>
    <col min="11001" max="11001" width="52.140625" style="25" bestFit="1" customWidth="1"/>
    <col min="11002" max="11002" width="19" style="25" customWidth="1"/>
    <col min="11003" max="11003" width="13.42578125" style="25" customWidth="1"/>
    <col min="11004" max="11004" width="14.28515625" style="25" customWidth="1"/>
    <col min="11005" max="11005" width="13.42578125" style="25" customWidth="1"/>
    <col min="11006" max="11256" width="9.140625" style="25"/>
    <col min="11257" max="11257" width="52.140625" style="25" bestFit="1" customWidth="1"/>
    <col min="11258" max="11258" width="19" style="25" customWidth="1"/>
    <col min="11259" max="11259" width="13.42578125" style="25" customWidth="1"/>
    <col min="11260" max="11260" width="14.28515625" style="25" customWidth="1"/>
    <col min="11261" max="11261" width="13.42578125" style="25" customWidth="1"/>
    <col min="11262" max="11512" width="9.140625" style="25"/>
    <col min="11513" max="11513" width="52.140625" style="25" bestFit="1" customWidth="1"/>
    <col min="11514" max="11514" width="19" style="25" customWidth="1"/>
    <col min="11515" max="11515" width="13.42578125" style="25" customWidth="1"/>
    <col min="11516" max="11516" width="14.28515625" style="25" customWidth="1"/>
    <col min="11517" max="11517" width="13.42578125" style="25" customWidth="1"/>
    <col min="11518" max="11768" width="9.140625" style="25"/>
    <col min="11769" max="11769" width="52.140625" style="25" bestFit="1" customWidth="1"/>
    <col min="11770" max="11770" width="19" style="25" customWidth="1"/>
    <col min="11771" max="11771" width="13.42578125" style="25" customWidth="1"/>
    <col min="11772" max="11772" width="14.28515625" style="25" customWidth="1"/>
    <col min="11773" max="11773" width="13.42578125" style="25" customWidth="1"/>
    <col min="11774" max="12024" width="9.140625" style="25"/>
    <col min="12025" max="12025" width="52.140625" style="25" bestFit="1" customWidth="1"/>
    <col min="12026" max="12026" width="19" style="25" customWidth="1"/>
    <col min="12027" max="12027" width="13.42578125" style="25" customWidth="1"/>
    <col min="12028" max="12028" width="14.28515625" style="25" customWidth="1"/>
    <col min="12029" max="12029" width="13.42578125" style="25" customWidth="1"/>
    <col min="12030" max="12280" width="9.140625" style="25"/>
    <col min="12281" max="12281" width="52.140625" style="25" bestFit="1" customWidth="1"/>
    <col min="12282" max="12282" width="19" style="25" customWidth="1"/>
    <col min="12283" max="12283" width="13.42578125" style="25" customWidth="1"/>
    <col min="12284" max="12284" width="14.28515625" style="25" customWidth="1"/>
    <col min="12285" max="12285" width="13.42578125" style="25" customWidth="1"/>
    <col min="12286" max="12536" width="9.140625" style="25"/>
    <col min="12537" max="12537" width="52.140625" style="25" bestFit="1" customWidth="1"/>
    <col min="12538" max="12538" width="19" style="25" customWidth="1"/>
    <col min="12539" max="12539" width="13.42578125" style="25" customWidth="1"/>
    <col min="12540" max="12540" width="14.28515625" style="25" customWidth="1"/>
    <col min="12541" max="12541" width="13.42578125" style="25" customWidth="1"/>
    <col min="12542" max="12792" width="9.140625" style="25"/>
    <col min="12793" max="12793" width="52.140625" style="25" bestFit="1" customWidth="1"/>
    <col min="12794" max="12794" width="19" style="25" customWidth="1"/>
    <col min="12795" max="12795" width="13.42578125" style="25" customWidth="1"/>
    <col min="12796" max="12796" width="14.28515625" style="25" customWidth="1"/>
    <col min="12797" max="12797" width="13.42578125" style="25" customWidth="1"/>
    <col min="12798" max="13048" width="9.140625" style="25"/>
    <col min="13049" max="13049" width="52.140625" style="25" bestFit="1" customWidth="1"/>
    <col min="13050" max="13050" width="19" style="25" customWidth="1"/>
    <col min="13051" max="13051" width="13.42578125" style="25" customWidth="1"/>
    <col min="13052" max="13052" width="14.28515625" style="25" customWidth="1"/>
    <col min="13053" max="13053" width="13.42578125" style="25" customWidth="1"/>
    <col min="13054" max="13304" width="9.140625" style="25"/>
    <col min="13305" max="13305" width="52.140625" style="25" bestFit="1" customWidth="1"/>
    <col min="13306" max="13306" width="19" style="25" customWidth="1"/>
    <col min="13307" max="13307" width="13.42578125" style="25" customWidth="1"/>
    <col min="13308" max="13308" width="14.28515625" style="25" customWidth="1"/>
    <col min="13309" max="13309" width="13.42578125" style="25" customWidth="1"/>
    <col min="13310" max="13560" width="9.140625" style="25"/>
    <col min="13561" max="13561" width="52.140625" style="25" bestFit="1" customWidth="1"/>
    <col min="13562" max="13562" width="19" style="25" customWidth="1"/>
    <col min="13563" max="13563" width="13.42578125" style="25" customWidth="1"/>
    <col min="13564" max="13564" width="14.28515625" style="25" customWidth="1"/>
    <col min="13565" max="13565" width="13.42578125" style="25" customWidth="1"/>
    <col min="13566" max="13816" width="9.140625" style="25"/>
    <col min="13817" max="13817" width="52.140625" style="25" bestFit="1" customWidth="1"/>
    <col min="13818" max="13818" width="19" style="25" customWidth="1"/>
    <col min="13819" max="13819" width="13.42578125" style="25" customWidth="1"/>
    <col min="13820" max="13820" width="14.28515625" style="25" customWidth="1"/>
    <col min="13821" max="13821" width="13.42578125" style="25" customWidth="1"/>
    <col min="13822" max="14072" width="9.140625" style="25"/>
    <col min="14073" max="14073" width="52.140625" style="25" bestFit="1" customWidth="1"/>
    <col min="14074" max="14074" width="19" style="25" customWidth="1"/>
    <col min="14075" max="14075" width="13.42578125" style="25" customWidth="1"/>
    <col min="14076" max="14076" width="14.28515625" style="25" customWidth="1"/>
    <col min="14077" max="14077" width="13.42578125" style="25" customWidth="1"/>
    <col min="14078" max="14328" width="9.140625" style="25"/>
    <col min="14329" max="14329" width="52.140625" style="25" bestFit="1" customWidth="1"/>
    <col min="14330" max="14330" width="19" style="25" customWidth="1"/>
    <col min="14331" max="14331" width="13.42578125" style="25" customWidth="1"/>
    <col min="14332" max="14332" width="14.28515625" style="25" customWidth="1"/>
    <col min="14333" max="14333" width="13.42578125" style="25" customWidth="1"/>
    <col min="14334" max="14584" width="9.140625" style="25"/>
    <col min="14585" max="14585" width="52.140625" style="25" bestFit="1" customWidth="1"/>
    <col min="14586" max="14586" width="19" style="25" customWidth="1"/>
    <col min="14587" max="14587" width="13.42578125" style="25" customWidth="1"/>
    <col min="14588" max="14588" width="14.28515625" style="25" customWidth="1"/>
    <col min="14589" max="14589" width="13.42578125" style="25" customWidth="1"/>
    <col min="14590" max="14840" width="9.140625" style="25"/>
    <col min="14841" max="14841" width="52.140625" style="25" bestFit="1" customWidth="1"/>
    <col min="14842" max="14842" width="19" style="25" customWidth="1"/>
    <col min="14843" max="14843" width="13.42578125" style="25" customWidth="1"/>
    <col min="14844" max="14844" width="14.28515625" style="25" customWidth="1"/>
    <col min="14845" max="14845" width="13.42578125" style="25" customWidth="1"/>
    <col min="14846" max="15096" width="9.140625" style="25"/>
    <col min="15097" max="15097" width="52.140625" style="25" bestFit="1" customWidth="1"/>
    <col min="15098" max="15098" width="19" style="25" customWidth="1"/>
    <col min="15099" max="15099" width="13.42578125" style="25" customWidth="1"/>
    <col min="15100" max="15100" width="14.28515625" style="25" customWidth="1"/>
    <col min="15101" max="15101" width="13.42578125" style="25" customWidth="1"/>
    <col min="15102" max="15352" width="9.140625" style="25"/>
    <col min="15353" max="15353" width="52.140625" style="25" bestFit="1" customWidth="1"/>
    <col min="15354" max="15354" width="19" style="25" customWidth="1"/>
    <col min="15355" max="15355" width="13.42578125" style="25" customWidth="1"/>
    <col min="15356" max="15356" width="14.28515625" style="25" customWidth="1"/>
    <col min="15357" max="15357" width="13.42578125" style="25" customWidth="1"/>
    <col min="15358" max="15608" width="9.140625" style="25"/>
    <col min="15609" max="15609" width="52.140625" style="25" bestFit="1" customWidth="1"/>
    <col min="15610" max="15610" width="19" style="25" customWidth="1"/>
    <col min="15611" max="15611" width="13.42578125" style="25" customWidth="1"/>
    <col min="15612" max="15612" width="14.28515625" style="25" customWidth="1"/>
    <col min="15613" max="15613" width="13.42578125" style="25" customWidth="1"/>
    <col min="15614" max="15864" width="9.140625" style="25"/>
    <col min="15865" max="15865" width="52.140625" style="25" bestFit="1" customWidth="1"/>
    <col min="15866" max="15866" width="19" style="25" customWidth="1"/>
    <col min="15867" max="15867" width="13.42578125" style="25" customWidth="1"/>
    <col min="15868" max="15868" width="14.28515625" style="25" customWidth="1"/>
    <col min="15869" max="15869" width="13.42578125" style="25" customWidth="1"/>
    <col min="15870" max="16120" width="9.140625" style="25"/>
    <col min="16121" max="16121" width="52.140625" style="25" bestFit="1" customWidth="1"/>
    <col min="16122" max="16122" width="19" style="25" customWidth="1"/>
    <col min="16123" max="16123" width="13.42578125" style="25" customWidth="1"/>
    <col min="16124" max="16124" width="14.28515625" style="25" customWidth="1"/>
    <col min="16125" max="16125" width="13.42578125" style="25" customWidth="1"/>
    <col min="16126" max="16384" width="9.140625" style="25"/>
  </cols>
  <sheetData>
    <row r="1" spans="1:4" ht="18" thickBot="1">
      <c r="A1" s="49" t="s">
        <v>214</v>
      </c>
    </row>
    <row r="2" spans="1:4" ht="15.75" thickTop="1"/>
    <row r="3" spans="1:4">
      <c r="A3" s="42" t="s">
        <v>182</v>
      </c>
      <c r="B3" s="59" t="s">
        <v>108</v>
      </c>
      <c r="C3" s="59" t="s">
        <v>112</v>
      </c>
      <c r="D3" s="59" t="s">
        <v>139</v>
      </c>
    </row>
    <row r="4" spans="1:4">
      <c r="A4" s="58" t="s">
        <v>193</v>
      </c>
      <c r="B4" s="46">
        <v>32</v>
      </c>
      <c r="C4" s="28">
        <v>63</v>
      </c>
      <c r="D4" s="28">
        <v>69</v>
      </c>
    </row>
    <row r="5" spans="1:4">
      <c r="A5" s="58" t="s">
        <v>44</v>
      </c>
      <c r="B5" s="46">
        <v>11</v>
      </c>
      <c r="C5" s="28">
        <v>25</v>
      </c>
      <c r="D5" s="28">
        <v>12</v>
      </c>
    </row>
    <row r="6" spans="1:4">
      <c r="A6" s="58" t="s">
        <v>59</v>
      </c>
      <c r="B6" s="46">
        <v>84</v>
      </c>
      <c r="C6" s="28">
        <v>160</v>
      </c>
      <c r="D6" s="28">
        <v>119</v>
      </c>
    </row>
    <row r="7" spans="1:4">
      <c r="A7" s="58" t="s">
        <v>119</v>
      </c>
      <c r="B7" s="46">
        <v>1</v>
      </c>
      <c r="C7" s="28">
        <v>1</v>
      </c>
      <c r="D7" s="28">
        <v>1</v>
      </c>
    </row>
    <row r="8" spans="1:4">
      <c r="A8" s="58" t="s">
        <v>142</v>
      </c>
      <c r="B8" s="46">
        <v>1</v>
      </c>
      <c r="C8" s="28">
        <v>1</v>
      </c>
      <c r="D8" s="28">
        <v>1</v>
      </c>
    </row>
    <row r="9" spans="1:4">
      <c r="A9" s="58" t="s">
        <v>143</v>
      </c>
      <c r="B9" s="46">
        <v>2</v>
      </c>
      <c r="C9" s="28">
        <v>7</v>
      </c>
      <c r="D9" s="28">
        <v>3</v>
      </c>
    </row>
    <row r="10" spans="1:4">
      <c r="A10" s="58" t="s">
        <v>183</v>
      </c>
      <c r="B10" s="46">
        <v>44</v>
      </c>
      <c r="C10" s="28">
        <f>(9+53)</f>
        <v>62</v>
      </c>
      <c r="D10" s="28">
        <f>(11+62)</f>
        <v>73</v>
      </c>
    </row>
    <row r="11" spans="1:4">
      <c r="A11" s="58" t="s">
        <v>128</v>
      </c>
      <c r="B11" s="46">
        <v>25</v>
      </c>
      <c r="C11" s="28">
        <v>28</v>
      </c>
      <c r="D11" s="28">
        <v>43</v>
      </c>
    </row>
    <row r="12" spans="1:4">
      <c r="A12" s="82" t="s">
        <v>5</v>
      </c>
      <c r="B12" s="76">
        <f>SUM(B4:B11)</f>
        <v>200</v>
      </c>
      <c r="C12" s="76">
        <f>SUM(C4:C11)</f>
        <v>347</v>
      </c>
      <c r="D12" s="76">
        <f>SUM(D4:D11)</f>
        <v>321</v>
      </c>
    </row>
    <row r="16" spans="1:4" ht="88.5" customHeight="1">
      <c r="A16" s="88" t="s">
        <v>184</v>
      </c>
      <c r="B16" s="88"/>
      <c r="C16" s="88"/>
    </row>
    <row r="17" spans="1:3">
      <c r="C17" s="26"/>
    </row>
    <row r="18" spans="1:3" ht="15" customHeight="1"/>
    <row r="19" spans="1:3" ht="15" customHeight="1">
      <c r="A19" s="1"/>
    </row>
    <row r="20" spans="1:3" ht="15" customHeight="1"/>
    <row r="21" spans="1:3" ht="15" customHeight="1">
      <c r="B21"/>
    </row>
    <row r="22" spans="1:3">
      <c r="B22" s="27"/>
    </row>
    <row r="23" spans="1:3">
      <c r="B23" s="27"/>
    </row>
    <row r="24" spans="1:3">
      <c r="B24" s="27"/>
    </row>
    <row r="25" spans="1:3">
      <c r="B25" s="27"/>
    </row>
    <row r="26" spans="1:3">
      <c r="B26" s="27"/>
    </row>
    <row r="27" spans="1:3">
      <c r="B27" s="27"/>
    </row>
    <row r="28" spans="1:3">
      <c r="B28" s="27"/>
    </row>
    <row r="29" spans="1:3">
      <c r="B29" s="27"/>
    </row>
    <row r="30" spans="1:3">
      <c r="B30" s="27"/>
    </row>
    <row r="31" spans="1:3">
      <c r="B31" s="27"/>
    </row>
    <row r="32" spans="1:3">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row>
  </sheetData>
  <mergeCells count="1">
    <mergeCell ref="A16:C16"/>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heetViews>
  <sheetFormatPr defaultRowHeight="15"/>
  <cols>
    <col min="1" max="1" width="25" style="4" customWidth="1"/>
    <col min="2" max="2" width="10.28515625" style="7" customWidth="1"/>
    <col min="3" max="3" width="9.85546875" style="7" customWidth="1"/>
    <col min="4" max="4" width="9.85546875" style="4" customWidth="1"/>
    <col min="5" max="16384" width="9.140625" style="4"/>
  </cols>
  <sheetData>
    <row r="1" spans="1:4" ht="20.25" thickBot="1">
      <c r="A1" s="47" t="s">
        <v>215</v>
      </c>
    </row>
    <row r="2" spans="1:4" ht="15.75" thickTop="1"/>
    <row r="3" spans="1:4">
      <c r="A3" s="40" t="s">
        <v>20</v>
      </c>
      <c r="B3" s="70" t="s">
        <v>110</v>
      </c>
      <c r="C3" s="77" t="s">
        <v>112</v>
      </c>
      <c r="D3" s="78" t="s">
        <v>139</v>
      </c>
    </row>
    <row r="4" spans="1:4">
      <c r="A4" s="40" t="s">
        <v>21</v>
      </c>
      <c r="B4" s="71">
        <v>1049</v>
      </c>
      <c r="C4" s="71">
        <v>1392</v>
      </c>
      <c r="D4" s="60">
        <v>1359</v>
      </c>
    </row>
    <row r="5" spans="1:4">
      <c r="A5" s="40" t="s">
        <v>26</v>
      </c>
      <c r="B5" s="71">
        <v>566</v>
      </c>
      <c r="C5" s="71">
        <v>765</v>
      </c>
      <c r="D5" s="60">
        <v>845</v>
      </c>
    </row>
    <row r="6" spans="1:4">
      <c r="A6" s="40" t="s">
        <v>25</v>
      </c>
      <c r="B6" s="71">
        <v>644</v>
      </c>
      <c r="C6" s="71">
        <v>736</v>
      </c>
      <c r="D6" s="60">
        <v>599</v>
      </c>
    </row>
    <row r="7" spans="1:4">
      <c r="A7" s="40" t="s">
        <v>28</v>
      </c>
      <c r="B7" s="71">
        <v>564</v>
      </c>
      <c r="C7" s="71">
        <v>605</v>
      </c>
      <c r="D7" s="60">
        <v>704</v>
      </c>
    </row>
    <row r="8" spans="1:4">
      <c r="A8" s="25" t="s">
        <v>29</v>
      </c>
      <c r="B8" s="71">
        <v>337</v>
      </c>
      <c r="C8" s="71">
        <v>398</v>
      </c>
      <c r="D8" s="60">
        <v>363</v>
      </c>
    </row>
    <row r="9" spans="1:4">
      <c r="A9" s="25" t="s">
        <v>54</v>
      </c>
      <c r="B9" s="71">
        <v>72</v>
      </c>
      <c r="C9" s="71">
        <v>281</v>
      </c>
      <c r="D9" s="60">
        <v>147</v>
      </c>
    </row>
    <row r="10" spans="1:4">
      <c r="A10" s="40" t="s">
        <v>24</v>
      </c>
      <c r="B10" s="71">
        <v>228</v>
      </c>
      <c r="C10" s="71">
        <v>182</v>
      </c>
      <c r="D10" s="60">
        <v>143</v>
      </c>
    </row>
    <row r="11" spans="1:4">
      <c r="A11" s="40" t="s">
        <v>23</v>
      </c>
      <c r="B11" s="71">
        <v>80</v>
      </c>
      <c r="C11" s="71">
        <v>137</v>
      </c>
      <c r="D11" s="60">
        <v>149</v>
      </c>
    </row>
    <row r="12" spans="1:4">
      <c r="A12" s="25" t="s">
        <v>41</v>
      </c>
      <c r="B12" s="71">
        <v>72</v>
      </c>
      <c r="C12" s="71">
        <v>70</v>
      </c>
      <c r="D12" s="60">
        <v>84</v>
      </c>
    </row>
    <row r="13" spans="1:4">
      <c r="A13" s="25" t="s">
        <v>22</v>
      </c>
      <c r="B13" s="71">
        <v>28</v>
      </c>
      <c r="C13" s="71">
        <v>22</v>
      </c>
      <c r="D13" s="60">
        <v>28</v>
      </c>
    </row>
    <row r="14" spans="1:4">
      <c r="A14" s="40" t="s">
        <v>27</v>
      </c>
      <c r="B14" s="71">
        <v>64</v>
      </c>
      <c r="C14" s="71">
        <v>87</v>
      </c>
      <c r="D14" s="60">
        <v>85</v>
      </c>
    </row>
    <row r="15" spans="1:4">
      <c r="A15" s="79" t="s">
        <v>5</v>
      </c>
      <c r="B15" s="80">
        <f>SUM(B4:B14)</f>
        <v>3704</v>
      </c>
      <c r="C15" s="80">
        <f t="shared" ref="C15:D15" si="0">SUM(C4:C14)</f>
        <v>4675</v>
      </c>
      <c r="D15" s="81">
        <f t="shared" si="0"/>
        <v>4506</v>
      </c>
    </row>
    <row r="16" spans="1:4">
      <c r="A16" s="6"/>
    </row>
    <row r="17" spans="1:7">
      <c r="B17" s="3"/>
      <c r="C17" s="3"/>
      <c r="D17" s="3"/>
      <c r="E17" s="3"/>
      <c r="F17" s="7"/>
      <c r="G17" s="7"/>
    </row>
    <row r="18" spans="1:7">
      <c r="A18" s="2"/>
      <c r="C18" s="4"/>
    </row>
    <row r="19" spans="1:7">
      <c r="A19" s="5"/>
      <c r="C19" s="4"/>
    </row>
    <row r="20" spans="1:7">
      <c r="A20" s="5"/>
      <c r="C20" s="4"/>
    </row>
    <row r="21" spans="1:7">
      <c r="A21" s="5"/>
      <c r="C21" s="4"/>
    </row>
    <row r="22" spans="1:7">
      <c r="A22" s="5"/>
      <c r="C22" s="4"/>
    </row>
    <row r="23" spans="1:7">
      <c r="A23" s="6"/>
      <c r="C23" s="4"/>
    </row>
    <row r="24" spans="1:7">
      <c r="A24" s="5"/>
      <c r="C24" s="4"/>
    </row>
    <row r="25" spans="1:7">
      <c r="A25" s="5"/>
      <c r="C25" s="4"/>
    </row>
    <row r="26" spans="1:7">
      <c r="A26" s="6"/>
      <c r="C26" s="4"/>
    </row>
    <row r="27" spans="1:7">
      <c r="A27" s="6"/>
      <c r="C27" s="4"/>
    </row>
    <row r="28" spans="1:7">
      <c r="A28" s="5"/>
      <c r="C28" s="4"/>
    </row>
    <row r="30" spans="1:7">
      <c r="B30" s="4"/>
      <c r="C30" s="4"/>
    </row>
    <row r="33" spans="1:1">
      <c r="A33"/>
    </row>
    <row r="40" spans="1:1">
      <c r="A40"/>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115" zoomScaleNormal="115" workbookViewId="0"/>
  </sheetViews>
  <sheetFormatPr defaultRowHeight="12.75"/>
  <cols>
    <col min="1" max="1" width="13.140625" style="8" customWidth="1"/>
    <col min="2" max="2" width="34.7109375" style="8" bestFit="1" customWidth="1"/>
    <col min="3" max="3" width="11" style="8" bestFit="1" customWidth="1"/>
    <col min="4" max="6" width="9.140625" style="8"/>
    <col min="7" max="7" width="37.42578125" style="8" bestFit="1" customWidth="1"/>
    <col min="8" max="16384" width="9.140625" style="8"/>
  </cols>
  <sheetData>
    <row r="1" spans="1:5" ht="20.25" thickBot="1">
      <c r="A1" s="50" t="s">
        <v>192</v>
      </c>
    </row>
    <row r="2" spans="1:5" ht="13.5" thickTop="1">
      <c r="A2" s="9"/>
    </row>
    <row r="3" spans="1:5">
      <c r="A3" s="9" t="s">
        <v>105</v>
      </c>
      <c r="B3" s="9" t="s">
        <v>107</v>
      </c>
      <c r="C3" s="9" t="s">
        <v>108</v>
      </c>
      <c r="D3" s="9" t="s">
        <v>112</v>
      </c>
      <c r="E3" s="9" t="s">
        <v>139</v>
      </c>
    </row>
    <row r="4" spans="1:5">
      <c r="A4" s="72" t="s">
        <v>21</v>
      </c>
      <c r="B4" s="72" t="s">
        <v>60</v>
      </c>
      <c r="C4" s="8">
        <v>23</v>
      </c>
      <c r="D4" s="8">
        <v>40</v>
      </c>
      <c r="E4" s="8">
        <v>49</v>
      </c>
    </row>
    <row r="5" spans="1:5">
      <c r="A5" s="72" t="s">
        <v>21</v>
      </c>
      <c r="B5" s="72" t="s">
        <v>61</v>
      </c>
      <c r="C5" s="8">
        <v>4</v>
      </c>
      <c r="D5" s="8">
        <v>9</v>
      </c>
      <c r="E5" s="8">
        <v>3</v>
      </c>
    </row>
    <row r="6" spans="1:5">
      <c r="A6" s="72" t="s">
        <v>21</v>
      </c>
      <c r="B6" s="72" t="s">
        <v>30</v>
      </c>
      <c r="C6" s="8">
        <v>36</v>
      </c>
      <c r="D6" s="8">
        <v>51</v>
      </c>
      <c r="E6" s="8">
        <v>66</v>
      </c>
    </row>
    <row r="7" spans="1:5">
      <c r="A7" s="72" t="s">
        <v>21</v>
      </c>
      <c r="B7" s="72" t="s">
        <v>31</v>
      </c>
      <c r="C7" s="8">
        <v>58</v>
      </c>
      <c r="D7" s="8">
        <v>63</v>
      </c>
      <c r="E7" s="8">
        <v>67</v>
      </c>
    </row>
    <row r="8" spans="1:5">
      <c r="A8" s="72" t="s">
        <v>21</v>
      </c>
      <c r="B8" s="72" t="s">
        <v>62</v>
      </c>
      <c r="C8" s="8">
        <v>147</v>
      </c>
      <c r="D8" s="8">
        <v>154</v>
      </c>
      <c r="E8" s="8">
        <v>142</v>
      </c>
    </row>
    <row r="9" spans="1:5">
      <c r="A9" s="72" t="s">
        <v>21</v>
      </c>
      <c r="B9" s="72" t="s">
        <v>32</v>
      </c>
      <c r="C9" s="8">
        <v>48</v>
      </c>
      <c r="D9" s="8">
        <v>56</v>
      </c>
      <c r="E9" s="8">
        <v>56</v>
      </c>
    </row>
    <row r="10" spans="1:5">
      <c r="A10" s="72" t="s">
        <v>21</v>
      </c>
      <c r="B10" s="72" t="s">
        <v>33</v>
      </c>
      <c r="C10" s="8">
        <v>23</v>
      </c>
      <c r="D10" s="8">
        <v>50</v>
      </c>
      <c r="E10" s="8">
        <v>53</v>
      </c>
    </row>
    <row r="11" spans="1:5">
      <c r="A11" s="72" t="s">
        <v>21</v>
      </c>
      <c r="B11" s="72" t="s">
        <v>34</v>
      </c>
      <c r="C11" s="8">
        <v>38</v>
      </c>
      <c r="D11" s="8">
        <v>131</v>
      </c>
      <c r="E11" s="8">
        <v>151</v>
      </c>
    </row>
    <row r="12" spans="1:5">
      <c r="A12" s="72" t="s">
        <v>21</v>
      </c>
      <c r="B12" s="72" t="s">
        <v>63</v>
      </c>
      <c r="C12" s="8">
        <v>78</v>
      </c>
      <c r="D12" s="8">
        <v>105</v>
      </c>
      <c r="E12" s="8">
        <v>194</v>
      </c>
    </row>
    <row r="13" spans="1:5">
      <c r="A13" s="72" t="s">
        <v>21</v>
      </c>
      <c r="B13" s="72" t="s">
        <v>64</v>
      </c>
      <c r="C13" s="8">
        <v>11</v>
      </c>
      <c r="D13" s="8">
        <v>13</v>
      </c>
      <c r="E13" s="8">
        <v>13</v>
      </c>
    </row>
    <row r="14" spans="1:5">
      <c r="A14" s="72" t="s">
        <v>21</v>
      </c>
      <c r="B14" s="72" t="s">
        <v>65</v>
      </c>
      <c r="C14" s="8">
        <v>242</v>
      </c>
      <c r="D14" s="8">
        <v>320</v>
      </c>
      <c r="E14" s="8">
        <v>276</v>
      </c>
    </row>
    <row r="15" spans="1:5">
      <c r="A15" s="72" t="s">
        <v>21</v>
      </c>
      <c r="B15" s="72" t="s">
        <v>66</v>
      </c>
      <c r="C15" s="8">
        <v>152</v>
      </c>
      <c r="D15" s="8">
        <v>192</v>
      </c>
      <c r="E15" s="8">
        <v>131</v>
      </c>
    </row>
    <row r="16" spans="1:5">
      <c r="A16" s="72" t="s">
        <v>21</v>
      </c>
      <c r="B16" s="72" t="s">
        <v>67</v>
      </c>
      <c r="C16" s="8">
        <v>28</v>
      </c>
      <c r="D16" s="8">
        <v>24</v>
      </c>
      <c r="E16" s="8">
        <v>14</v>
      </c>
    </row>
    <row r="17" spans="1:5">
      <c r="A17" s="72" t="s">
        <v>21</v>
      </c>
      <c r="B17" s="72" t="s">
        <v>68</v>
      </c>
      <c r="C17" s="8">
        <v>11</v>
      </c>
      <c r="D17" s="8">
        <v>22</v>
      </c>
      <c r="E17" s="8">
        <v>6</v>
      </c>
    </row>
    <row r="18" spans="1:5">
      <c r="A18" s="72" t="s">
        <v>21</v>
      </c>
      <c r="B18" s="72" t="s">
        <v>69</v>
      </c>
      <c r="C18" s="8">
        <v>19</v>
      </c>
      <c r="D18" s="8">
        <v>8</v>
      </c>
      <c r="E18" s="8">
        <v>9</v>
      </c>
    </row>
    <row r="19" spans="1:5">
      <c r="A19" s="72" t="s">
        <v>21</v>
      </c>
      <c r="B19" s="72" t="s">
        <v>70</v>
      </c>
      <c r="C19" s="8">
        <v>8</v>
      </c>
      <c r="D19" s="8">
        <v>8</v>
      </c>
      <c r="E19" s="8">
        <v>3</v>
      </c>
    </row>
    <row r="20" spans="1:5">
      <c r="A20" s="72" t="s">
        <v>21</v>
      </c>
      <c r="B20" s="72" t="s">
        <v>71</v>
      </c>
      <c r="C20" s="8">
        <v>16</v>
      </c>
      <c r="D20" s="8">
        <v>29</v>
      </c>
      <c r="E20" s="8">
        <v>22</v>
      </c>
    </row>
    <row r="21" spans="1:5">
      <c r="A21" s="72" t="s">
        <v>21</v>
      </c>
      <c r="B21" s="72" t="s">
        <v>72</v>
      </c>
      <c r="C21" s="8">
        <v>15</v>
      </c>
      <c r="D21" s="8">
        <v>12</v>
      </c>
      <c r="E21" s="8">
        <v>15</v>
      </c>
    </row>
    <row r="22" spans="1:5">
      <c r="A22" s="72" t="s">
        <v>21</v>
      </c>
      <c r="B22" s="72" t="s">
        <v>73</v>
      </c>
      <c r="C22" s="8">
        <v>10</v>
      </c>
      <c r="D22" s="8">
        <v>16</v>
      </c>
      <c r="E22" s="8">
        <v>14</v>
      </c>
    </row>
    <row r="23" spans="1:5">
      <c r="A23" s="72" t="s">
        <v>21</v>
      </c>
      <c r="B23" s="72" t="s">
        <v>74</v>
      </c>
      <c r="C23" s="8">
        <v>12</v>
      </c>
      <c r="D23" s="8">
        <v>9</v>
      </c>
      <c r="E23" s="8">
        <v>15</v>
      </c>
    </row>
    <row r="24" spans="1:5">
      <c r="A24" s="72" t="s">
        <v>21</v>
      </c>
      <c r="B24" s="72" t="s">
        <v>75</v>
      </c>
      <c r="C24" s="8">
        <v>15</v>
      </c>
      <c r="D24" s="8">
        <v>19</v>
      </c>
      <c r="E24" s="8">
        <v>15</v>
      </c>
    </row>
    <row r="25" spans="1:5">
      <c r="A25" s="72" t="s">
        <v>21</v>
      </c>
      <c r="B25" s="72" t="s">
        <v>76</v>
      </c>
      <c r="C25" s="8">
        <v>44</v>
      </c>
      <c r="D25" s="8">
        <v>50</v>
      </c>
      <c r="E25" s="8">
        <v>32</v>
      </c>
    </row>
    <row r="26" spans="1:5">
      <c r="A26" s="72" t="s">
        <v>21</v>
      </c>
      <c r="B26" s="72" t="s">
        <v>35</v>
      </c>
      <c r="C26" s="8">
        <v>10</v>
      </c>
      <c r="D26" s="8">
        <v>9</v>
      </c>
      <c r="E26" s="8">
        <v>11</v>
      </c>
    </row>
    <row r="27" spans="1:5">
      <c r="A27" s="72" t="s">
        <v>21</v>
      </c>
      <c r="B27" s="72" t="s">
        <v>77</v>
      </c>
      <c r="C27" s="8">
        <v>1</v>
      </c>
      <c r="D27" s="8">
        <v>2</v>
      </c>
      <c r="E27" s="8">
        <v>2</v>
      </c>
    </row>
    <row r="28" spans="1:5">
      <c r="A28" s="72" t="s">
        <v>22</v>
      </c>
      <c r="B28" s="72" t="s">
        <v>6</v>
      </c>
      <c r="C28" s="8">
        <v>15</v>
      </c>
      <c r="D28" s="8">
        <v>10</v>
      </c>
      <c r="E28" s="8">
        <v>18</v>
      </c>
    </row>
    <row r="29" spans="1:5">
      <c r="A29" s="72" t="s">
        <v>22</v>
      </c>
      <c r="B29" s="72" t="s">
        <v>76</v>
      </c>
      <c r="C29" s="8">
        <v>9</v>
      </c>
      <c r="D29" s="8">
        <v>9</v>
      </c>
      <c r="E29" s="8">
        <v>8</v>
      </c>
    </row>
    <row r="30" spans="1:5">
      <c r="A30" s="72" t="s">
        <v>22</v>
      </c>
      <c r="B30" s="72" t="s">
        <v>78</v>
      </c>
      <c r="C30" s="8">
        <v>4</v>
      </c>
      <c r="D30" s="8">
        <v>3</v>
      </c>
      <c r="E30" s="8">
        <v>2</v>
      </c>
    </row>
    <row r="31" spans="1:5">
      <c r="A31" s="72" t="s">
        <v>23</v>
      </c>
      <c r="B31" s="72" t="s">
        <v>79</v>
      </c>
      <c r="C31" s="8">
        <v>2</v>
      </c>
      <c r="D31" s="8">
        <v>5</v>
      </c>
      <c r="E31" s="8">
        <v>2</v>
      </c>
    </row>
    <row r="32" spans="1:5">
      <c r="A32" s="72" t="s">
        <v>23</v>
      </c>
      <c r="B32" s="72" t="s">
        <v>80</v>
      </c>
      <c r="C32" s="8">
        <v>78</v>
      </c>
      <c r="D32" s="8">
        <v>132</v>
      </c>
      <c r="E32" s="8">
        <v>147</v>
      </c>
    </row>
    <row r="33" spans="1:5">
      <c r="A33" s="72" t="s">
        <v>24</v>
      </c>
      <c r="B33" s="72" t="s">
        <v>55</v>
      </c>
      <c r="C33" s="8">
        <v>163</v>
      </c>
      <c r="D33" s="8">
        <v>156</v>
      </c>
      <c r="E33" s="8">
        <v>121</v>
      </c>
    </row>
    <row r="34" spans="1:5">
      <c r="A34" s="72" t="s">
        <v>24</v>
      </c>
      <c r="B34" s="72" t="s">
        <v>56</v>
      </c>
      <c r="C34" s="8">
        <v>21</v>
      </c>
      <c r="D34" s="8">
        <v>12</v>
      </c>
      <c r="E34" s="8">
        <v>11</v>
      </c>
    </row>
    <row r="35" spans="1:5">
      <c r="A35" s="72" t="s">
        <v>24</v>
      </c>
      <c r="B35" s="72" t="s">
        <v>48</v>
      </c>
      <c r="C35" s="8">
        <v>39</v>
      </c>
      <c r="D35" s="8">
        <v>13</v>
      </c>
      <c r="E35" s="8">
        <v>9</v>
      </c>
    </row>
    <row r="36" spans="1:5">
      <c r="A36" s="72" t="s">
        <v>24</v>
      </c>
      <c r="B36" s="72" t="s">
        <v>106</v>
      </c>
      <c r="C36" s="8">
        <v>5</v>
      </c>
      <c r="D36" s="8">
        <v>1</v>
      </c>
      <c r="E36" s="8">
        <v>2</v>
      </c>
    </row>
    <row r="37" spans="1:5">
      <c r="A37" s="72" t="s">
        <v>25</v>
      </c>
      <c r="B37" s="72" t="s">
        <v>81</v>
      </c>
      <c r="C37" s="8">
        <v>65</v>
      </c>
      <c r="D37" s="8">
        <v>47</v>
      </c>
      <c r="E37" s="8">
        <v>34</v>
      </c>
    </row>
    <row r="38" spans="1:5">
      <c r="A38" s="72" t="s">
        <v>25</v>
      </c>
      <c r="B38" s="72" t="s">
        <v>82</v>
      </c>
      <c r="C38" s="8">
        <v>96</v>
      </c>
      <c r="D38" s="8">
        <v>91</v>
      </c>
      <c r="E38" s="8">
        <v>90</v>
      </c>
    </row>
    <row r="39" spans="1:5">
      <c r="A39" s="72" t="s">
        <v>25</v>
      </c>
      <c r="B39" s="72" t="s">
        <v>85</v>
      </c>
      <c r="C39" s="8">
        <v>410</v>
      </c>
      <c r="D39" s="8">
        <v>522</v>
      </c>
      <c r="E39" s="8">
        <v>430</v>
      </c>
    </row>
    <row r="40" spans="1:5">
      <c r="A40" s="72" t="s">
        <v>25</v>
      </c>
      <c r="B40" s="72" t="s">
        <v>83</v>
      </c>
      <c r="C40" s="8">
        <v>2</v>
      </c>
      <c r="D40" s="8">
        <v>4</v>
      </c>
      <c r="E40" s="8">
        <v>1</v>
      </c>
    </row>
    <row r="41" spans="1:5">
      <c r="A41" s="72" t="s">
        <v>25</v>
      </c>
      <c r="B41" s="72" t="s">
        <v>58</v>
      </c>
      <c r="C41" s="8">
        <v>5</v>
      </c>
      <c r="D41" s="8">
        <v>8</v>
      </c>
      <c r="E41" s="8">
        <v>6</v>
      </c>
    </row>
    <row r="42" spans="1:5">
      <c r="A42" s="72" t="s">
        <v>25</v>
      </c>
      <c r="B42" s="72" t="s">
        <v>84</v>
      </c>
      <c r="C42" s="8">
        <v>66</v>
      </c>
      <c r="D42" s="8">
        <v>64</v>
      </c>
      <c r="E42" s="8">
        <v>38</v>
      </c>
    </row>
    <row r="43" spans="1:5">
      <c r="A43" s="72" t="s">
        <v>41</v>
      </c>
      <c r="B43" s="72" t="s">
        <v>11</v>
      </c>
      <c r="C43" s="8">
        <v>25</v>
      </c>
      <c r="D43" s="8">
        <v>19</v>
      </c>
      <c r="E43" s="8">
        <v>35</v>
      </c>
    </row>
    <row r="44" spans="1:5">
      <c r="A44" s="72" t="s">
        <v>41</v>
      </c>
      <c r="B44" s="72" t="s">
        <v>6</v>
      </c>
      <c r="C44" s="8">
        <v>40</v>
      </c>
      <c r="D44" s="8">
        <v>50</v>
      </c>
      <c r="E44" s="8">
        <v>36</v>
      </c>
    </row>
    <row r="45" spans="1:5">
      <c r="A45" s="72" t="s">
        <v>41</v>
      </c>
      <c r="B45" s="72" t="s">
        <v>27</v>
      </c>
      <c r="C45" s="8">
        <v>7</v>
      </c>
      <c r="D45" s="8">
        <v>1</v>
      </c>
      <c r="E45" s="8">
        <v>13</v>
      </c>
    </row>
    <row r="46" spans="1:5">
      <c r="A46" s="72" t="s">
        <v>26</v>
      </c>
      <c r="B46" s="72" t="s">
        <v>86</v>
      </c>
      <c r="C46" s="8">
        <v>15</v>
      </c>
      <c r="D46" s="8">
        <v>25</v>
      </c>
      <c r="E46" s="8">
        <v>15</v>
      </c>
    </row>
    <row r="47" spans="1:5">
      <c r="A47" s="72" t="s">
        <v>26</v>
      </c>
      <c r="B47" s="72" t="s">
        <v>36</v>
      </c>
      <c r="C47" s="8">
        <v>93</v>
      </c>
      <c r="D47" s="8">
        <v>144</v>
      </c>
      <c r="E47" s="8">
        <v>106</v>
      </c>
    </row>
    <row r="48" spans="1:5">
      <c r="A48" s="72" t="s">
        <v>26</v>
      </c>
      <c r="B48" s="72" t="s">
        <v>87</v>
      </c>
      <c r="C48" s="8">
        <v>16</v>
      </c>
      <c r="D48" s="8">
        <v>20</v>
      </c>
      <c r="E48" s="8">
        <v>16</v>
      </c>
    </row>
    <row r="49" spans="1:5">
      <c r="A49" s="8" t="s">
        <v>26</v>
      </c>
      <c r="B49" s="72" t="s">
        <v>49</v>
      </c>
      <c r="C49" s="8">
        <v>218</v>
      </c>
      <c r="D49" s="8">
        <v>299</v>
      </c>
      <c r="E49" s="8">
        <v>315</v>
      </c>
    </row>
    <row r="50" spans="1:5">
      <c r="A50" s="8" t="s">
        <v>26</v>
      </c>
      <c r="B50" s="72" t="s">
        <v>88</v>
      </c>
      <c r="C50" s="8">
        <v>106</v>
      </c>
      <c r="D50" s="8">
        <v>108</v>
      </c>
      <c r="E50" s="8">
        <v>196</v>
      </c>
    </row>
    <row r="51" spans="1:5">
      <c r="A51" s="72" t="s">
        <v>26</v>
      </c>
      <c r="B51" s="8" t="s">
        <v>50</v>
      </c>
      <c r="C51" s="8">
        <v>72</v>
      </c>
      <c r="D51" s="8">
        <v>100</v>
      </c>
      <c r="E51" s="8">
        <v>114</v>
      </c>
    </row>
    <row r="52" spans="1:5">
      <c r="A52" s="72" t="s">
        <v>26</v>
      </c>
      <c r="B52" s="72" t="s">
        <v>89</v>
      </c>
      <c r="C52" s="73">
        <v>5</v>
      </c>
      <c r="D52" s="73">
        <v>19</v>
      </c>
      <c r="E52" s="73">
        <v>32</v>
      </c>
    </row>
    <row r="53" spans="1:5">
      <c r="A53" s="8" t="s">
        <v>26</v>
      </c>
      <c r="B53" s="8" t="s">
        <v>51</v>
      </c>
      <c r="C53" s="73">
        <v>41</v>
      </c>
      <c r="D53" s="73">
        <v>50</v>
      </c>
      <c r="E53" s="73">
        <v>51</v>
      </c>
    </row>
    <row r="54" spans="1:5">
      <c r="A54" s="72" t="s">
        <v>27</v>
      </c>
      <c r="B54" s="72" t="s">
        <v>39</v>
      </c>
      <c r="C54" s="73">
        <v>0</v>
      </c>
      <c r="D54" s="73">
        <v>0</v>
      </c>
      <c r="E54" s="73">
        <v>3</v>
      </c>
    </row>
    <row r="55" spans="1:5">
      <c r="A55" s="72" t="s">
        <v>27</v>
      </c>
      <c r="B55" s="72" t="s">
        <v>96</v>
      </c>
      <c r="C55" s="73">
        <v>1</v>
      </c>
      <c r="D55" s="73">
        <v>4</v>
      </c>
      <c r="E55" s="73">
        <v>2</v>
      </c>
    </row>
    <row r="56" spans="1:5">
      <c r="A56" s="72" t="s">
        <v>27</v>
      </c>
      <c r="B56" s="72" t="s">
        <v>97</v>
      </c>
      <c r="C56" s="73">
        <v>1</v>
      </c>
      <c r="D56" s="73">
        <v>0</v>
      </c>
      <c r="E56" s="73">
        <v>1</v>
      </c>
    </row>
    <row r="57" spans="1:5">
      <c r="A57" s="72" t="s">
        <v>27</v>
      </c>
      <c r="B57" s="72" t="s">
        <v>98</v>
      </c>
      <c r="C57" s="73">
        <v>33</v>
      </c>
      <c r="D57" s="73">
        <v>56</v>
      </c>
      <c r="E57" s="73">
        <v>54</v>
      </c>
    </row>
    <row r="58" spans="1:5">
      <c r="A58" s="72" t="s">
        <v>27</v>
      </c>
      <c r="B58" s="72" t="s">
        <v>99</v>
      </c>
      <c r="C58" s="73">
        <v>12</v>
      </c>
      <c r="D58" s="73">
        <v>12</v>
      </c>
      <c r="E58" s="73">
        <v>11</v>
      </c>
    </row>
    <row r="59" spans="1:5">
      <c r="A59" s="72" t="s">
        <v>27</v>
      </c>
      <c r="B59" s="72" t="s">
        <v>100</v>
      </c>
      <c r="C59" s="73">
        <v>2</v>
      </c>
      <c r="D59" s="73">
        <v>1</v>
      </c>
      <c r="E59" s="73">
        <v>1</v>
      </c>
    </row>
    <row r="60" spans="1:5">
      <c r="A60" s="72" t="s">
        <v>27</v>
      </c>
      <c r="B60" s="72" t="s">
        <v>40</v>
      </c>
      <c r="C60" s="73">
        <v>1</v>
      </c>
      <c r="D60" s="73">
        <v>3</v>
      </c>
      <c r="E60" s="73">
        <v>4</v>
      </c>
    </row>
    <row r="61" spans="1:5">
      <c r="A61" s="72" t="s">
        <v>27</v>
      </c>
      <c r="B61" s="72" t="s">
        <v>111</v>
      </c>
      <c r="C61" s="73">
        <v>1</v>
      </c>
      <c r="D61" s="73">
        <v>0</v>
      </c>
      <c r="E61" s="73">
        <v>1</v>
      </c>
    </row>
    <row r="62" spans="1:5">
      <c r="A62" s="72" t="s">
        <v>27</v>
      </c>
      <c r="B62" s="72" t="s">
        <v>101</v>
      </c>
      <c r="C62" s="73">
        <v>0</v>
      </c>
      <c r="D62" s="73">
        <v>0</v>
      </c>
      <c r="E62" s="73">
        <v>0</v>
      </c>
    </row>
    <row r="63" spans="1:5">
      <c r="A63" s="72" t="s">
        <v>27</v>
      </c>
      <c r="B63" s="72" t="s">
        <v>102</v>
      </c>
      <c r="C63" s="73">
        <v>3</v>
      </c>
      <c r="D63" s="73">
        <v>8</v>
      </c>
      <c r="E63" s="73">
        <v>2</v>
      </c>
    </row>
    <row r="64" spans="1:5">
      <c r="A64" s="72" t="s">
        <v>27</v>
      </c>
      <c r="B64" s="72" t="s">
        <v>103</v>
      </c>
      <c r="C64" s="73">
        <v>10</v>
      </c>
      <c r="D64" s="73">
        <v>3</v>
      </c>
      <c r="E64" s="73">
        <v>6</v>
      </c>
    </row>
    <row r="65" spans="1:5">
      <c r="A65" s="72" t="s">
        <v>27</v>
      </c>
      <c r="B65" s="72" t="s">
        <v>104</v>
      </c>
      <c r="C65" s="73">
        <v>72</v>
      </c>
      <c r="D65" s="73">
        <v>281</v>
      </c>
      <c r="E65" s="73">
        <v>147</v>
      </c>
    </row>
    <row r="66" spans="1:5">
      <c r="A66" s="72" t="s">
        <v>28</v>
      </c>
      <c r="B66" s="72" t="s">
        <v>90</v>
      </c>
      <c r="C66" s="73">
        <v>52</v>
      </c>
      <c r="D66" s="73">
        <v>82</v>
      </c>
      <c r="E66" s="73">
        <v>106</v>
      </c>
    </row>
    <row r="67" spans="1:5">
      <c r="A67" s="72" t="s">
        <v>28</v>
      </c>
      <c r="B67" s="72" t="s">
        <v>91</v>
      </c>
      <c r="C67" s="73">
        <v>207</v>
      </c>
      <c r="D67" s="73">
        <v>184</v>
      </c>
      <c r="E67" s="73">
        <v>234</v>
      </c>
    </row>
    <row r="68" spans="1:5">
      <c r="A68" s="72" t="s">
        <v>28</v>
      </c>
      <c r="B68" s="72" t="s">
        <v>92</v>
      </c>
      <c r="C68" s="73">
        <v>141</v>
      </c>
      <c r="D68" s="73">
        <v>184</v>
      </c>
      <c r="E68" s="73">
        <v>211</v>
      </c>
    </row>
    <row r="69" spans="1:5">
      <c r="A69" s="8" t="s">
        <v>28</v>
      </c>
      <c r="B69" s="8" t="s">
        <v>93</v>
      </c>
      <c r="C69" s="73">
        <v>164</v>
      </c>
      <c r="D69" s="73">
        <v>155</v>
      </c>
      <c r="E69" s="73">
        <v>153</v>
      </c>
    </row>
    <row r="70" spans="1:5">
      <c r="A70" s="72" t="s">
        <v>29</v>
      </c>
      <c r="B70" s="72" t="s">
        <v>94</v>
      </c>
      <c r="C70" s="73">
        <v>5</v>
      </c>
      <c r="D70" s="73">
        <v>6</v>
      </c>
      <c r="E70" s="73">
        <v>1</v>
      </c>
    </row>
    <row r="71" spans="1:5">
      <c r="A71" s="72" t="s">
        <v>29</v>
      </c>
      <c r="B71" s="72" t="s">
        <v>37</v>
      </c>
      <c r="C71" s="73">
        <v>34</v>
      </c>
      <c r="D71" s="73">
        <v>41</v>
      </c>
      <c r="E71" s="73">
        <v>29</v>
      </c>
    </row>
    <row r="72" spans="1:5">
      <c r="A72" s="72" t="s">
        <v>29</v>
      </c>
      <c r="B72" s="72" t="s">
        <v>38</v>
      </c>
      <c r="C72" s="73">
        <v>47</v>
      </c>
      <c r="D72" s="73">
        <v>49</v>
      </c>
      <c r="E72" s="73">
        <v>51</v>
      </c>
    </row>
    <row r="73" spans="1:5">
      <c r="A73" s="72" t="s">
        <v>29</v>
      </c>
      <c r="B73" s="72" t="s">
        <v>27</v>
      </c>
      <c r="C73" s="73">
        <v>22</v>
      </c>
      <c r="D73" s="73">
        <v>19</v>
      </c>
      <c r="E73" s="73">
        <v>14</v>
      </c>
    </row>
    <row r="74" spans="1:5">
      <c r="A74" s="72" t="s">
        <v>29</v>
      </c>
      <c r="B74" s="72" t="s">
        <v>95</v>
      </c>
      <c r="C74" s="73">
        <v>229</v>
      </c>
      <c r="D74" s="73">
        <v>283</v>
      </c>
      <c r="E74" s="73">
        <v>268</v>
      </c>
    </row>
    <row r="75" spans="1:5">
      <c r="A75" s="74" t="s">
        <v>5</v>
      </c>
      <c r="B75" s="74"/>
      <c r="C75" s="75">
        <f>SUM(C4:C74)</f>
        <v>3704</v>
      </c>
      <c r="D75" s="75">
        <f t="shared" ref="D75:E75" si="0">SUM(D4:D74)</f>
        <v>4675</v>
      </c>
      <c r="E75" s="75">
        <f t="shared" si="0"/>
        <v>4506</v>
      </c>
    </row>
    <row r="76" spans="1:5">
      <c r="A76" s="10"/>
    </row>
  </sheetData>
  <sortState ref="A4:F74">
    <sortCondition ref="A4:A74"/>
    <sortCondition ref="B4:B74"/>
  </sortState>
  <pageMargins left="0.70866141732283472" right="0.70866141732283472" top="0.74803149606299213" bottom="0.74803149606299213" header="0.31496062992125984" footer="0.31496062992125984"/>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heetViews>
  <sheetFormatPr defaultRowHeight="15"/>
  <cols>
    <col min="1" max="1" width="17.85546875" style="25" customWidth="1"/>
    <col min="2" max="2" width="46.28515625" style="25" customWidth="1"/>
    <col min="3" max="3" width="10.28515625" style="28" customWidth="1"/>
    <col min="4" max="4" width="9.85546875" style="28" customWidth="1"/>
    <col min="5" max="5" width="12" style="28" bestFit="1" customWidth="1"/>
    <col min="7" max="7" width="6" customWidth="1"/>
    <col min="8" max="8" width="14.28515625" bestFit="1" customWidth="1"/>
    <col min="9" max="9" width="27.7109375" bestFit="1" customWidth="1"/>
    <col min="254" max="254" width="17.85546875" customWidth="1"/>
    <col min="255" max="255" width="46.28515625" customWidth="1"/>
    <col min="256" max="256" width="12.140625" customWidth="1"/>
    <col min="257" max="257" width="10.28515625" customWidth="1"/>
    <col min="261" max="261" width="41.85546875" bestFit="1" customWidth="1"/>
    <col min="510" max="510" width="17.85546875" customWidth="1"/>
    <col min="511" max="511" width="46.28515625" customWidth="1"/>
    <col min="512" max="512" width="12.140625" customWidth="1"/>
    <col min="513" max="513" width="10.28515625" customWidth="1"/>
    <col min="517" max="517" width="41.85546875" bestFit="1" customWidth="1"/>
    <col min="766" max="766" width="17.85546875" customWidth="1"/>
    <col min="767" max="767" width="46.28515625" customWidth="1"/>
    <col min="768" max="768" width="12.140625" customWidth="1"/>
    <col min="769" max="769" width="10.28515625" customWidth="1"/>
    <col min="773" max="773" width="41.85546875" bestFit="1" customWidth="1"/>
    <col min="1022" max="1022" width="17.85546875" customWidth="1"/>
    <col min="1023" max="1023" width="46.28515625" customWidth="1"/>
    <col min="1024" max="1024" width="12.140625" customWidth="1"/>
    <col min="1025" max="1025" width="10.28515625" customWidth="1"/>
    <col min="1029" max="1029" width="41.85546875" bestFit="1" customWidth="1"/>
    <col min="1278" max="1278" width="17.85546875" customWidth="1"/>
    <col min="1279" max="1279" width="46.28515625" customWidth="1"/>
    <col min="1280" max="1280" width="12.140625" customWidth="1"/>
    <col min="1281" max="1281" width="10.28515625" customWidth="1"/>
    <col min="1285" max="1285" width="41.85546875" bestFit="1" customWidth="1"/>
    <col min="1534" max="1534" width="17.85546875" customWidth="1"/>
    <col min="1535" max="1535" width="46.28515625" customWidth="1"/>
    <col min="1536" max="1536" width="12.140625" customWidth="1"/>
    <col min="1537" max="1537" width="10.28515625" customWidth="1"/>
    <col min="1541" max="1541" width="41.85546875" bestFit="1" customWidth="1"/>
    <col min="1790" max="1790" width="17.85546875" customWidth="1"/>
    <col min="1791" max="1791" width="46.28515625" customWidth="1"/>
    <col min="1792" max="1792" width="12.140625" customWidth="1"/>
    <col min="1793" max="1793" width="10.28515625" customWidth="1"/>
    <col min="1797" max="1797" width="41.85546875" bestFit="1" customWidth="1"/>
    <col min="2046" max="2046" width="17.85546875" customWidth="1"/>
    <col min="2047" max="2047" width="46.28515625" customWidth="1"/>
    <col min="2048" max="2048" width="12.140625" customWidth="1"/>
    <col min="2049" max="2049" width="10.28515625" customWidth="1"/>
    <col min="2053" max="2053" width="41.85546875" bestFit="1" customWidth="1"/>
    <col min="2302" max="2302" width="17.85546875" customWidth="1"/>
    <col min="2303" max="2303" width="46.28515625" customWidth="1"/>
    <col min="2304" max="2304" width="12.140625" customWidth="1"/>
    <col min="2305" max="2305" width="10.28515625" customWidth="1"/>
    <col min="2309" max="2309" width="41.85546875" bestFit="1" customWidth="1"/>
    <col min="2558" max="2558" width="17.85546875" customWidth="1"/>
    <col min="2559" max="2559" width="46.28515625" customWidth="1"/>
    <col min="2560" max="2560" width="12.140625" customWidth="1"/>
    <col min="2561" max="2561" width="10.28515625" customWidth="1"/>
    <col min="2565" max="2565" width="41.85546875" bestFit="1" customWidth="1"/>
    <col min="2814" max="2814" width="17.85546875" customWidth="1"/>
    <col min="2815" max="2815" width="46.28515625" customWidth="1"/>
    <col min="2816" max="2816" width="12.140625" customWidth="1"/>
    <col min="2817" max="2817" width="10.28515625" customWidth="1"/>
    <col min="2821" max="2821" width="41.85546875" bestFit="1" customWidth="1"/>
    <col min="3070" max="3070" width="17.85546875" customWidth="1"/>
    <col min="3071" max="3071" width="46.28515625" customWidth="1"/>
    <col min="3072" max="3072" width="12.140625" customWidth="1"/>
    <col min="3073" max="3073" width="10.28515625" customWidth="1"/>
    <col min="3077" max="3077" width="41.85546875" bestFit="1" customWidth="1"/>
    <col min="3326" max="3326" width="17.85546875" customWidth="1"/>
    <col min="3327" max="3327" width="46.28515625" customWidth="1"/>
    <col min="3328" max="3328" width="12.140625" customWidth="1"/>
    <col min="3329" max="3329" width="10.28515625" customWidth="1"/>
    <col min="3333" max="3333" width="41.85546875" bestFit="1" customWidth="1"/>
    <col min="3582" max="3582" width="17.85546875" customWidth="1"/>
    <col min="3583" max="3583" width="46.28515625" customWidth="1"/>
    <col min="3584" max="3584" width="12.140625" customWidth="1"/>
    <col min="3585" max="3585" width="10.28515625" customWidth="1"/>
    <col min="3589" max="3589" width="41.85546875" bestFit="1" customWidth="1"/>
    <col min="3838" max="3838" width="17.85546875" customWidth="1"/>
    <col min="3839" max="3839" width="46.28515625" customWidth="1"/>
    <col min="3840" max="3840" width="12.140625" customWidth="1"/>
    <col min="3841" max="3841" width="10.28515625" customWidth="1"/>
    <col min="3845" max="3845" width="41.85546875" bestFit="1" customWidth="1"/>
    <col min="4094" max="4094" width="17.85546875" customWidth="1"/>
    <col min="4095" max="4095" width="46.28515625" customWidth="1"/>
    <col min="4096" max="4096" width="12.140625" customWidth="1"/>
    <col min="4097" max="4097" width="10.28515625" customWidth="1"/>
    <col min="4101" max="4101" width="41.85546875" bestFit="1" customWidth="1"/>
    <col min="4350" max="4350" width="17.85546875" customWidth="1"/>
    <col min="4351" max="4351" width="46.28515625" customWidth="1"/>
    <col min="4352" max="4352" width="12.140625" customWidth="1"/>
    <col min="4353" max="4353" width="10.28515625" customWidth="1"/>
    <col min="4357" max="4357" width="41.85546875" bestFit="1" customWidth="1"/>
    <col min="4606" max="4606" width="17.85546875" customWidth="1"/>
    <col min="4607" max="4607" width="46.28515625" customWidth="1"/>
    <col min="4608" max="4608" width="12.140625" customWidth="1"/>
    <col min="4609" max="4609" width="10.28515625" customWidth="1"/>
    <col min="4613" max="4613" width="41.85546875" bestFit="1" customWidth="1"/>
    <col min="4862" max="4862" width="17.85546875" customWidth="1"/>
    <col min="4863" max="4863" width="46.28515625" customWidth="1"/>
    <col min="4864" max="4864" width="12.140625" customWidth="1"/>
    <col min="4865" max="4865" width="10.28515625" customWidth="1"/>
    <col min="4869" max="4869" width="41.85546875" bestFit="1" customWidth="1"/>
    <col min="5118" max="5118" width="17.85546875" customWidth="1"/>
    <col min="5119" max="5119" width="46.28515625" customWidth="1"/>
    <col min="5120" max="5120" width="12.140625" customWidth="1"/>
    <col min="5121" max="5121" width="10.28515625" customWidth="1"/>
    <col min="5125" max="5125" width="41.85546875" bestFit="1" customWidth="1"/>
    <col min="5374" max="5374" width="17.85546875" customWidth="1"/>
    <col min="5375" max="5375" width="46.28515625" customWidth="1"/>
    <col min="5376" max="5376" width="12.140625" customWidth="1"/>
    <col min="5377" max="5377" width="10.28515625" customWidth="1"/>
    <col min="5381" max="5381" width="41.85546875" bestFit="1" customWidth="1"/>
    <col min="5630" max="5630" width="17.85546875" customWidth="1"/>
    <col min="5631" max="5631" width="46.28515625" customWidth="1"/>
    <col min="5632" max="5632" width="12.140625" customWidth="1"/>
    <col min="5633" max="5633" width="10.28515625" customWidth="1"/>
    <col min="5637" max="5637" width="41.85546875" bestFit="1" customWidth="1"/>
    <col min="5886" max="5886" width="17.85546875" customWidth="1"/>
    <col min="5887" max="5887" width="46.28515625" customWidth="1"/>
    <col min="5888" max="5888" width="12.140625" customWidth="1"/>
    <col min="5889" max="5889" width="10.28515625" customWidth="1"/>
    <col min="5893" max="5893" width="41.85546875" bestFit="1" customWidth="1"/>
    <col min="6142" max="6142" width="17.85546875" customWidth="1"/>
    <col min="6143" max="6143" width="46.28515625" customWidth="1"/>
    <col min="6144" max="6144" width="12.140625" customWidth="1"/>
    <col min="6145" max="6145" width="10.28515625" customWidth="1"/>
    <col min="6149" max="6149" width="41.85546875" bestFit="1" customWidth="1"/>
    <col min="6398" max="6398" width="17.85546875" customWidth="1"/>
    <col min="6399" max="6399" width="46.28515625" customWidth="1"/>
    <col min="6400" max="6400" width="12.140625" customWidth="1"/>
    <col min="6401" max="6401" width="10.28515625" customWidth="1"/>
    <col min="6405" max="6405" width="41.85546875" bestFit="1" customWidth="1"/>
    <col min="6654" max="6654" width="17.85546875" customWidth="1"/>
    <col min="6655" max="6655" width="46.28515625" customWidth="1"/>
    <col min="6656" max="6656" width="12.140625" customWidth="1"/>
    <col min="6657" max="6657" width="10.28515625" customWidth="1"/>
    <col min="6661" max="6661" width="41.85546875" bestFit="1" customWidth="1"/>
    <col min="6910" max="6910" width="17.85546875" customWidth="1"/>
    <col min="6911" max="6911" width="46.28515625" customWidth="1"/>
    <col min="6912" max="6912" width="12.140625" customWidth="1"/>
    <col min="6913" max="6913" width="10.28515625" customWidth="1"/>
    <col min="6917" max="6917" width="41.85546875" bestFit="1" customWidth="1"/>
    <col min="7166" max="7166" width="17.85546875" customWidth="1"/>
    <col min="7167" max="7167" width="46.28515625" customWidth="1"/>
    <col min="7168" max="7168" width="12.140625" customWidth="1"/>
    <col min="7169" max="7169" width="10.28515625" customWidth="1"/>
    <col min="7173" max="7173" width="41.85546875" bestFit="1" customWidth="1"/>
    <col min="7422" max="7422" width="17.85546875" customWidth="1"/>
    <col min="7423" max="7423" width="46.28515625" customWidth="1"/>
    <col min="7424" max="7424" width="12.140625" customWidth="1"/>
    <col min="7425" max="7425" width="10.28515625" customWidth="1"/>
    <col min="7429" max="7429" width="41.85546875" bestFit="1" customWidth="1"/>
    <col min="7678" max="7678" width="17.85546875" customWidth="1"/>
    <col min="7679" max="7679" width="46.28515625" customWidth="1"/>
    <col min="7680" max="7680" width="12.140625" customWidth="1"/>
    <col min="7681" max="7681" width="10.28515625" customWidth="1"/>
    <col min="7685" max="7685" width="41.85546875" bestFit="1" customWidth="1"/>
    <col min="7934" max="7934" width="17.85546875" customWidth="1"/>
    <col min="7935" max="7935" width="46.28515625" customWidth="1"/>
    <col min="7936" max="7936" width="12.140625" customWidth="1"/>
    <col min="7937" max="7937" width="10.28515625" customWidth="1"/>
    <col min="7941" max="7941" width="41.85546875" bestFit="1" customWidth="1"/>
    <col min="8190" max="8190" width="17.85546875" customWidth="1"/>
    <col min="8191" max="8191" width="46.28515625" customWidth="1"/>
    <col min="8192" max="8192" width="12.140625" customWidth="1"/>
    <col min="8193" max="8193" width="10.28515625" customWidth="1"/>
    <col min="8197" max="8197" width="41.85546875" bestFit="1" customWidth="1"/>
    <col min="8446" max="8446" width="17.85546875" customWidth="1"/>
    <col min="8447" max="8447" width="46.28515625" customWidth="1"/>
    <col min="8448" max="8448" width="12.140625" customWidth="1"/>
    <col min="8449" max="8449" width="10.28515625" customWidth="1"/>
    <col min="8453" max="8453" width="41.85546875" bestFit="1" customWidth="1"/>
    <col min="8702" max="8702" width="17.85546875" customWidth="1"/>
    <col min="8703" max="8703" width="46.28515625" customWidth="1"/>
    <col min="8704" max="8704" width="12.140625" customWidth="1"/>
    <col min="8705" max="8705" width="10.28515625" customWidth="1"/>
    <col min="8709" max="8709" width="41.85546875" bestFit="1" customWidth="1"/>
    <col min="8958" max="8958" width="17.85546875" customWidth="1"/>
    <col min="8959" max="8959" width="46.28515625" customWidth="1"/>
    <col min="8960" max="8960" width="12.140625" customWidth="1"/>
    <col min="8961" max="8961" width="10.28515625" customWidth="1"/>
    <col min="8965" max="8965" width="41.85546875" bestFit="1" customWidth="1"/>
    <col min="9214" max="9214" width="17.85546875" customWidth="1"/>
    <col min="9215" max="9215" width="46.28515625" customWidth="1"/>
    <col min="9216" max="9216" width="12.140625" customWidth="1"/>
    <col min="9217" max="9217" width="10.28515625" customWidth="1"/>
    <col min="9221" max="9221" width="41.85546875" bestFit="1" customWidth="1"/>
    <col min="9470" max="9470" width="17.85546875" customWidth="1"/>
    <col min="9471" max="9471" width="46.28515625" customWidth="1"/>
    <col min="9472" max="9472" width="12.140625" customWidth="1"/>
    <col min="9473" max="9473" width="10.28515625" customWidth="1"/>
    <col min="9477" max="9477" width="41.85546875" bestFit="1" customWidth="1"/>
    <col min="9726" max="9726" width="17.85546875" customWidth="1"/>
    <col min="9727" max="9727" width="46.28515625" customWidth="1"/>
    <col min="9728" max="9728" width="12.140625" customWidth="1"/>
    <col min="9729" max="9729" width="10.28515625" customWidth="1"/>
    <col min="9733" max="9733" width="41.85546875" bestFit="1" customWidth="1"/>
    <col min="9982" max="9982" width="17.85546875" customWidth="1"/>
    <col min="9983" max="9983" width="46.28515625" customWidth="1"/>
    <col min="9984" max="9984" width="12.140625" customWidth="1"/>
    <col min="9985" max="9985" width="10.28515625" customWidth="1"/>
    <col min="9989" max="9989" width="41.85546875" bestFit="1" customWidth="1"/>
    <col min="10238" max="10238" width="17.85546875" customWidth="1"/>
    <col min="10239" max="10239" width="46.28515625" customWidth="1"/>
    <col min="10240" max="10240" width="12.140625" customWidth="1"/>
    <col min="10241" max="10241" width="10.28515625" customWidth="1"/>
    <col min="10245" max="10245" width="41.85546875" bestFit="1" customWidth="1"/>
    <col min="10494" max="10494" width="17.85546875" customWidth="1"/>
    <col min="10495" max="10495" width="46.28515625" customWidth="1"/>
    <col min="10496" max="10496" width="12.140625" customWidth="1"/>
    <col min="10497" max="10497" width="10.28515625" customWidth="1"/>
    <col min="10501" max="10501" width="41.85546875" bestFit="1" customWidth="1"/>
    <col min="10750" max="10750" width="17.85546875" customWidth="1"/>
    <col min="10751" max="10751" width="46.28515625" customWidth="1"/>
    <col min="10752" max="10752" width="12.140625" customWidth="1"/>
    <col min="10753" max="10753" width="10.28515625" customWidth="1"/>
    <col min="10757" max="10757" width="41.85546875" bestFit="1" customWidth="1"/>
    <col min="11006" max="11006" width="17.85546875" customWidth="1"/>
    <col min="11007" max="11007" width="46.28515625" customWidth="1"/>
    <col min="11008" max="11008" width="12.140625" customWidth="1"/>
    <col min="11009" max="11009" width="10.28515625" customWidth="1"/>
    <col min="11013" max="11013" width="41.85546875" bestFit="1" customWidth="1"/>
    <col min="11262" max="11262" width="17.85546875" customWidth="1"/>
    <col min="11263" max="11263" width="46.28515625" customWidth="1"/>
    <col min="11264" max="11264" width="12.140625" customWidth="1"/>
    <col min="11265" max="11265" width="10.28515625" customWidth="1"/>
    <col min="11269" max="11269" width="41.85546875" bestFit="1" customWidth="1"/>
    <col min="11518" max="11518" width="17.85546875" customWidth="1"/>
    <col min="11519" max="11519" width="46.28515625" customWidth="1"/>
    <col min="11520" max="11520" width="12.140625" customWidth="1"/>
    <col min="11521" max="11521" width="10.28515625" customWidth="1"/>
    <col min="11525" max="11525" width="41.85546875" bestFit="1" customWidth="1"/>
    <col min="11774" max="11774" width="17.85546875" customWidth="1"/>
    <col min="11775" max="11775" width="46.28515625" customWidth="1"/>
    <col min="11776" max="11776" width="12.140625" customWidth="1"/>
    <col min="11777" max="11777" width="10.28515625" customWidth="1"/>
    <col min="11781" max="11781" width="41.85546875" bestFit="1" customWidth="1"/>
    <col min="12030" max="12030" width="17.85546875" customWidth="1"/>
    <col min="12031" max="12031" width="46.28515625" customWidth="1"/>
    <col min="12032" max="12032" width="12.140625" customWidth="1"/>
    <col min="12033" max="12033" width="10.28515625" customWidth="1"/>
    <col min="12037" max="12037" width="41.85546875" bestFit="1" customWidth="1"/>
    <col min="12286" max="12286" width="17.85546875" customWidth="1"/>
    <col min="12287" max="12287" width="46.28515625" customWidth="1"/>
    <col min="12288" max="12288" width="12.140625" customWidth="1"/>
    <col min="12289" max="12289" width="10.28515625" customWidth="1"/>
    <col min="12293" max="12293" width="41.85546875" bestFit="1" customWidth="1"/>
    <col min="12542" max="12542" width="17.85546875" customWidth="1"/>
    <col min="12543" max="12543" width="46.28515625" customWidth="1"/>
    <col min="12544" max="12544" width="12.140625" customWidth="1"/>
    <col min="12545" max="12545" width="10.28515625" customWidth="1"/>
    <col min="12549" max="12549" width="41.85546875" bestFit="1" customWidth="1"/>
    <col min="12798" max="12798" width="17.85546875" customWidth="1"/>
    <col min="12799" max="12799" width="46.28515625" customWidth="1"/>
    <col min="12800" max="12800" width="12.140625" customWidth="1"/>
    <col min="12801" max="12801" width="10.28515625" customWidth="1"/>
    <col min="12805" max="12805" width="41.85546875" bestFit="1" customWidth="1"/>
    <col min="13054" max="13054" width="17.85546875" customWidth="1"/>
    <col min="13055" max="13055" width="46.28515625" customWidth="1"/>
    <col min="13056" max="13056" width="12.140625" customWidth="1"/>
    <col min="13057" max="13057" width="10.28515625" customWidth="1"/>
    <col min="13061" max="13061" width="41.85546875" bestFit="1" customWidth="1"/>
    <col min="13310" max="13310" width="17.85546875" customWidth="1"/>
    <col min="13311" max="13311" width="46.28515625" customWidth="1"/>
    <col min="13312" max="13312" width="12.140625" customWidth="1"/>
    <col min="13313" max="13313" width="10.28515625" customWidth="1"/>
    <col min="13317" max="13317" width="41.85546875" bestFit="1" customWidth="1"/>
    <col min="13566" max="13566" width="17.85546875" customWidth="1"/>
    <col min="13567" max="13567" width="46.28515625" customWidth="1"/>
    <col min="13568" max="13568" width="12.140625" customWidth="1"/>
    <col min="13569" max="13569" width="10.28515625" customWidth="1"/>
    <col min="13573" max="13573" width="41.85546875" bestFit="1" customWidth="1"/>
    <col min="13822" max="13822" width="17.85546875" customWidth="1"/>
    <col min="13823" max="13823" width="46.28515625" customWidth="1"/>
    <col min="13824" max="13824" width="12.140625" customWidth="1"/>
    <col min="13825" max="13825" width="10.28515625" customWidth="1"/>
    <col min="13829" max="13829" width="41.85546875" bestFit="1" customWidth="1"/>
    <col min="14078" max="14078" width="17.85546875" customWidth="1"/>
    <col min="14079" max="14079" width="46.28515625" customWidth="1"/>
    <col min="14080" max="14080" width="12.140625" customWidth="1"/>
    <col min="14081" max="14081" width="10.28515625" customWidth="1"/>
    <col min="14085" max="14085" width="41.85546875" bestFit="1" customWidth="1"/>
    <col min="14334" max="14334" width="17.85546875" customWidth="1"/>
    <col min="14335" max="14335" width="46.28515625" customWidth="1"/>
    <col min="14336" max="14336" width="12.140625" customWidth="1"/>
    <col min="14337" max="14337" width="10.28515625" customWidth="1"/>
    <col min="14341" max="14341" width="41.85546875" bestFit="1" customWidth="1"/>
    <col min="14590" max="14590" width="17.85546875" customWidth="1"/>
    <col min="14591" max="14591" width="46.28515625" customWidth="1"/>
    <col min="14592" max="14592" width="12.140625" customWidth="1"/>
    <col min="14593" max="14593" width="10.28515625" customWidth="1"/>
    <col min="14597" max="14597" width="41.85546875" bestFit="1" customWidth="1"/>
    <col min="14846" max="14846" width="17.85546875" customWidth="1"/>
    <col min="14847" max="14847" width="46.28515625" customWidth="1"/>
    <col min="14848" max="14848" width="12.140625" customWidth="1"/>
    <col min="14849" max="14849" width="10.28515625" customWidth="1"/>
    <col min="14853" max="14853" width="41.85546875" bestFit="1" customWidth="1"/>
    <col min="15102" max="15102" width="17.85546875" customWidth="1"/>
    <col min="15103" max="15103" width="46.28515625" customWidth="1"/>
    <col min="15104" max="15104" width="12.140625" customWidth="1"/>
    <col min="15105" max="15105" width="10.28515625" customWidth="1"/>
    <col min="15109" max="15109" width="41.85546875" bestFit="1" customWidth="1"/>
    <col min="15358" max="15358" width="17.85546875" customWidth="1"/>
    <col min="15359" max="15359" width="46.28515625" customWidth="1"/>
    <col min="15360" max="15360" width="12.140625" customWidth="1"/>
    <col min="15361" max="15361" width="10.28515625" customWidth="1"/>
    <col min="15365" max="15365" width="41.85546875" bestFit="1" customWidth="1"/>
    <col min="15614" max="15614" width="17.85546875" customWidth="1"/>
    <col min="15615" max="15615" width="46.28515625" customWidth="1"/>
    <col min="15616" max="15616" width="12.140625" customWidth="1"/>
    <col min="15617" max="15617" width="10.28515625" customWidth="1"/>
    <col min="15621" max="15621" width="41.85546875" bestFit="1" customWidth="1"/>
    <col min="15870" max="15870" width="17.85546875" customWidth="1"/>
    <col min="15871" max="15871" width="46.28515625" customWidth="1"/>
    <col min="15872" max="15872" width="12.140625" customWidth="1"/>
    <col min="15873" max="15873" width="10.28515625" customWidth="1"/>
    <col min="15877" max="15877" width="41.85546875" bestFit="1" customWidth="1"/>
    <col min="16126" max="16126" width="17.85546875" customWidth="1"/>
    <col min="16127" max="16127" width="46.28515625" customWidth="1"/>
    <col min="16128" max="16128" width="12.140625" customWidth="1"/>
    <col min="16129" max="16129" width="10.28515625" customWidth="1"/>
    <col min="16133" max="16133" width="41.85546875" bestFit="1" customWidth="1"/>
  </cols>
  <sheetData>
    <row r="1" spans="1:5" ht="20.25" thickBot="1">
      <c r="A1" s="47" t="s">
        <v>216</v>
      </c>
      <c r="E1" s="56"/>
    </row>
    <row r="2" spans="1:5" ht="15.75" thickTop="1"/>
    <row r="3" spans="1:5">
      <c r="A3" s="24" t="s">
        <v>105</v>
      </c>
      <c r="B3" s="24" t="s">
        <v>185</v>
      </c>
      <c r="C3" s="76" t="s">
        <v>108</v>
      </c>
      <c r="D3" s="76" t="s">
        <v>112</v>
      </c>
      <c r="E3" s="59" t="s">
        <v>139</v>
      </c>
    </row>
    <row r="4" spans="1:5">
      <c r="A4" s="25" t="s">
        <v>21</v>
      </c>
      <c r="B4" s="25" t="s">
        <v>60</v>
      </c>
      <c r="C4" s="65">
        <v>5</v>
      </c>
      <c r="D4" s="65">
        <v>9</v>
      </c>
      <c r="E4" s="65">
        <v>11</v>
      </c>
    </row>
    <row r="5" spans="1:5">
      <c r="A5" s="25" t="s">
        <v>21</v>
      </c>
      <c r="B5" s="25" t="s">
        <v>30</v>
      </c>
      <c r="C5" s="65">
        <v>1</v>
      </c>
      <c r="D5" s="65">
        <v>8</v>
      </c>
      <c r="E5" s="65">
        <v>7</v>
      </c>
    </row>
    <row r="6" spans="1:5">
      <c r="A6" s="25" t="s">
        <v>21</v>
      </c>
      <c r="B6" s="25" t="s">
        <v>31</v>
      </c>
      <c r="C6" s="65">
        <v>6</v>
      </c>
      <c r="D6" s="65">
        <v>6</v>
      </c>
      <c r="E6" s="65">
        <v>4</v>
      </c>
    </row>
    <row r="7" spans="1:5">
      <c r="A7" s="25" t="s">
        <v>21</v>
      </c>
      <c r="B7" s="25" t="s">
        <v>62</v>
      </c>
      <c r="C7" s="65">
        <v>33</v>
      </c>
      <c r="D7" s="65">
        <v>37</v>
      </c>
      <c r="E7" s="65">
        <v>38</v>
      </c>
    </row>
    <row r="8" spans="1:5">
      <c r="A8" s="25" t="s">
        <v>21</v>
      </c>
      <c r="B8" s="25" t="s">
        <v>33</v>
      </c>
      <c r="C8" s="65">
        <v>2</v>
      </c>
      <c r="D8" s="65">
        <v>5</v>
      </c>
      <c r="E8" s="65">
        <v>7</v>
      </c>
    </row>
    <row r="9" spans="1:5">
      <c r="A9" s="25" t="s">
        <v>21</v>
      </c>
      <c r="B9" s="25" t="s">
        <v>34</v>
      </c>
      <c r="C9" s="65">
        <v>2</v>
      </c>
      <c r="D9" s="65">
        <v>5</v>
      </c>
      <c r="E9" s="65">
        <v>9</v>
      </c>
    </row>
    <row r="10" spans="1:5">
      <c r="A10" s="25" t="s">
        <v>21</v>
      </c>
      <c r="B10" s="25" t="s">
        <v>63</v>
      </c>
      <c r="C10" s="65">
        <v>1</v>
      </c>
      <c r="D10" s="65">
        <v>1</v>
      </c>
      <c r="E10" s="65">
        <v>3</v>
      </c>
    </row>
    <row r="11" spans="1:5">
      <c r="A11" s="25" t="s">
        <v>21</v>
      </c>
      <c r="B11" s="1" t="s">
        <v>186</v>
      </c>
      <c r="C11" s="65">
        <v>3</v>
      </c>
      <c r="D11" s="65">
        <v>1</v>
      </c>
      <c r="E11" s="65">
        <v>0</v>
      </c>
    </row>
    <row r="12" spans="1:5">
      <c r="A12" s="25" t="s">
        <v>21</v>
      </c>
      <c r="B12" s="25" t="s">
        <v>65</v>
      </c>
      <c r="C12" s="65">
        <v>11</v>
      </c>
      <c r="D12" s="65">
        <v>16</v>
      </c>
      <c r="E12" s="65">
        <v>12</v>
      </c>
    </row>
    <row r="13" spans="1:5">
      <c r="A13" s="25" t="s">
        <v>21</v>
      </c>
      <c r="B13" s="25" t="s">
        <v>66</v>
      </c>
      <c r="C13" s="65">
        <v>11</v>
      </c>
      <c r="D13" s="65">
        <v>13</v>
      </c>
      <c r="E13" s="65">
        <v>8</v>
      </c>
    </row>
    <row r="14" spans="1:5">
      <c r="A14" s="25" t="s">
        <v>21</v>
      </c>
      <c r="B14" s="1" t="s">
        <v>67</v>
      </c>
      <c r="C14" s="65">
        <v>1</v>
      </c>
      <c r="D14" s="65">
        <v>0</v>
      </c>
      <c r="E14" s="65">
        <v>0</v>
      </c>
    </row>
    <row r="15" spans="1:5">
      <c r="A15" s="25" t="s">
        <v>21</v>
      </c>
      <c r="B15" s="25" t="s">
        <v>68</v>
      </c>
      <c r="C15" s="65">
        <v>3</v>
      </c>
      <c r="D15" s="65">
        <v>3</v>
      </c>
      <c r="E15" s="65">
        <v>0</v>
      </c>
    </row>
    <row r="16" spans="1:5">
      <c r="A16" s="25" t="s">
        <v>21</v>
      </c>
      <c r="B16" s="25" t="s">
        <v>187</v>
      </c>
      <c r="C16" s="65">
        <v>0</v>
      </c>
      <c r="D16" s="65">
        <v>1</v>
      </c>
      <c r="E16" s="65">
        <v>2</v>
      </c>
    </row>
    <row r="17" spans="1:5">
      <c r="A17" s="25" t="s">
        <v>21</v>
      </c>
      <c r="B17" s="25" t="s">
        <v>71</v>
      </c>
      <c r="C17" s="65">
        <v>0</v>
      </c>
      <c r="D17" s="65">
        <v>0</v>
      </c>
      <c r="E17" s="65">
        <v>2</v>
      </c>
    </row>
    <row r="18" spans="1:5">
      <c r="A18" s="25" t="s">
        <v>21</v>
      </c>
      <c r="B18" s="25" t="s">
        <v>73</v>
      </c>
      <c r="C18" s="65">
        <v>0</v>
      </c>
      <c r="D18" s="65">
        <v>3</v>
      </c>
      <c r="E18" s="65">
        <v>1</v>
      </c>
    </row>
    <row r="19" spans="1:5">
      <c r="A19" s="25" t="s">
        <v>21</v>
      </c>
      <c r="B19" s="25" t="s">
        <v>74</v>
      </c>
      <c r="C19" s="65">
        <v>1</v>
      </c>
      <c r="D19" s="65">
        <v>0</v>
      </c>
      <c r="E19" s="65">
        <v>2</v>
      </c>
    </row>
    <row r="20" spans="1:5">
      <c r="A20" s="25" t="s">
        <v>21</v>
      </c>
      <c r="B20" s="25" t="s">
        <v>75</v>
      </c>
      <c r="C20" s="65">
        <v>0</v>
      </c>
      <c r="D20" s="65">
        <v>0</v>
      </c>
      <c r="E20" s="65">
        <v>1</v>
      </c>
    </row>
    <row r="21" spans="1:5">
      <c r="A21" s="25" t="s">
        <v>22</v>
      </c>
      <c r="B21" s="1" t="s">
        <v>6</v>
      </c>
      <c r="C21" s="65">
        <v>1</v>
      </c>
      <c r="D21" s="65">
        <v>0</v>
      </c>
      <c r="E21" s="65">
        <v>0</v>
      </c>
    </row>
    <row r="22" spans="1:5">
      <c r="A22" s="25" t="s">
        <v>23</v>
      </c>
      <c r="B22" s="25" t="s">
        <v>80</v>
      </c>
      <c r="C22" s="65">
        <v>0</v>
      </c>
      <c r="D22" s="65">
        <v>17</v>
      </c>
      <c r="E22" s="65">
        <v>9</v>
      </c>
    </row>
    <row r="23" spans="1:5">
      <c r="A23" s="25" t="s">
        <v>24</v>
      </c>
      <c r="B23" s="25" t="s">
        <v>55</v>
      </c>
      <c r="C23" s="65">
        <v>0</v>
      </c>
      <c r="D23" s="65">
        <v>0</v>
      </c>
      <c r="E23" s="65">
        <v>3</v>
      </c>
    </row>
    <row r="24" spans="1:5">
      <c r="A24" s="25" t="s">
        <v>24</v>
      </c>
      <c r="B24" s="25" t="s">
        <v>56</v>
      </c>
      <c r="C24" s="65">
        <v>4</v>
      </c>
      <c r="D24" s="65">
        <v>2</v>
      </c>
      <c r="E24" s="65">
        <v>5</v>
      </c>
    </row>
    <row r="25" spans="1:5">
      <c r="A25" s="25" t="s">
        <v>25</v>
      </c>
      <c r="B25" s="25" t="s">
        <v>81</v>
      </c>
      <c r="C25" s="65">
        <v>0</v>
      </c>
      <c r="D25" s="65">
        <v>1</v>
      </c>
      <c r="E25" s="65">
        <v>3</v>
      </c>
    </row>
    <row r="26" spans="1:5">
      <c r="A26" s="25" t="s">
        <v>25</v>
      </c>
      <c r="B26" s="25" t="s">
        <v>82</v>
      </c>
      <c r="C26" s="65">
        <v>4</v>
      </c>
      <c r="D26" s="65">
        <v>1</v>
      </c>
      <c r="E26" s="65">
        <v>0</v>
      </c>
    </row>
    <row r="27" spans="1:5">
      <c r="A27" s="25" t="s">
        <v>25</v>
      </c>
      <c r="B27" s="25" t="s">
        <v>85</v>
      </c>
      <c r="C27" s="65">
        <v>19</v>
      </c>
      <c r="D27" s="65">
        <v>32</v>
      </c>
      <c r="E27" s="65">
        <v>17</v>
      </c>
    </row>
    <row r="28" spans="1:5">
      <c r="A28" s="25" t="s">
        <v>25</v>
      </c>
      <c r="B28" s="25" t="s">
        <v>84</v>
      </c>
      <c r="C28" s="65">
        <v>0</v>
      </c>
      <c r="D28" s="65">
        <v>2</v>
      </c>
      <c r="E28" s="65">
        <v>1</v>
      </c>
    </row>
    <row r="29" spans="1:5">
      <c r="A29" s="25" t="s">
        <v>41</v>
      </c>
      <c r="B29" s="25" t="s">
        <v>11</v>
      </c>
      <c r="C29" s="65">
        <v>0</v>
      </c>
      <c r="D29" s="65">
        <v>1</v>
      </c>
      <c r="E29" s="65">
        <v>0</v>
      </c>
    </row>
    <row r="30" spans="1:5">
      <c r="A30" s="25" t="s">
        <v>41</v>
      </c>
      <c r="B30" s="25" t="s">
        <v>6</v>
      </c>
      <c r="C30" s="65">
        <v>8</v>
      </c>
      <c r="D30" s="65">
        <v>5</v>
      </c>
      <c r="E30" s="65">
        <v>3</v>
      </c>
    </row>
    <row r="31" spans="1:5">
      <c r="A31" s="25" t="s">
        <v>26</v>
      </c>
      <c r="B31" s="25" t="s">
        <v>86</v>
      </c>
      <c r="C31" s="65">
        <v>0</v>
      </c>
      <c r="D31" s="65">
        <v>0</v>
      </c>
      <c r="E31" s="65">
        <v>1</v>
      </c>
    </row>
    <row r="32" spans="1:5">
      <c r="A32" s="25" t="s">
        <v>26</v>
      </c>
      <c r="B32" s="25" t="s">
        <v>36</v>
      </c>
      <c r="C32" s="65">
        <v>2</v>
      </c>
      <c r="D32" s="65">
        <v>3</v>
      </c>
      <c r="E32" s="65">
        <v>3</v>
      </c>
    </row>
    <row r="33" spans="1:5">
      <c r="A33" s="25" t="s">
        <v>26</v>
      </c>
      <c r="B33" s="25" t="s">
        <v>87</v>
      </c>
      <c r="C33" s="65">
        <v>0</v>
      </c>
      <c r="D33" s="65">
        <v>2</v>
      </c>
      <c r="E33" s="65">
        <v>2</v>
      </c>
    </row>
    <row r="34" spans="1:5">
      <c r="A34" s="25" t="s">
        <v>26</v>
      </c>
      <c r="B34" s="25" t="s">
        <v>49</v>
      </c>
      <c r="C34" s="65">
        <v>28</v>
      </c>
      <c r="D34" s="65">
        <v>69</v>
      </c>
      <c r="E34" s="65">
        <v>74</v>
      </c>
    </row>
    <row r="35" spans="1:5">
      <c r="A35" s="25" t="s">
        <v>26</v>
      </c>
      <c r="B35" s="25" t="s">
        <v>88</v>
      </c>
      <c r="C35" s="65">
        <v>0</v>
      </c>
      <c r="D35" s="65">
        <v>4</v>
      </c>
      <c r="E35" s="65">
        <v>1</v>
      </c>
    </row>
    <row r="36" spans="1:5">
      <c r="A36" s="25" t="s">
        <v>26</v>
      </c>
      <c r="B36" s="25" t="s">
        <v>50</v>
      </c>
      <c r="C36" s="65">
        <v>4</v>
      </c>
      <c r="D36" s="65">
        <v>6</v>
      </c>
      <c r="E36" s="65">
        <v>7</v>
      </c>
    </row>
    <row r="37" spans="1:5">
      <c r="A37" s="25" t="s">
        <v>26</v>
      </c>
      <c r="B37" s="25" t="s">
        <v>51</v>
      </c>
      <c r="C37" s="65">
        <v>0</v>
      </c>
      <c r="D37" s="65">
        <v>3</v>
      </c>
      <c r="E37" s="65">
        <v>5</v>
      </c>
    </row>
    <row r="38" spans="1:5">
      <c r="A38" s="25" t="s">
        <v>27</v>
      </c>
      <c r="B38" s="1" t="s">
        <v>39</v>
      </c>
      <c r="C38" s="65">
        <v>0</v>
      </c>
      <c r="D38" s="65">
        <v>0</v>
      </c>
      <c r="E38" s="65">
        <v>3</v>
      </c>
    </row>
    <row r="39" spans="1:5">
      <c r="A39" s="25" t="s">
        <v>27</v>
      </c>
      <c r="B39" s="25" t="s">
        <v>99</v>
      </c>
      <c r="C39" s="65">
        <v>1</v>
      </c>
      <c r="D39" s="65">
        <v>1</v>
      </c>
      <c r="E39" s="65">
        <v>0</v>
      </c>
    </row>
    <row r="40" spans="1:5">
      <c r="A40" s="25" t="s">
        <v>27</v>
      </c>
      <c r="B40" s="25" t="s">
        <v>40</v>
      </c>
      <c r="C40" s="65">
        <v>0</v>
      </c>
      <c r="D40" s="65">
        <v>0</v>
      </c>
      <c r="E40" s="65">
        <v>1</v>
      </c>
    </row>
    <row r="41" spans="1:5">
      <c r="A41" s="25" t="s">
        <v>27</v>
      </c>
      <c r="B41" s="1" t="s">
        <v>188</v>
      </c>
      <c r="C41" s="65">
        <v>1</v>
      </c>
      <c r="D41" s="65">
        <v>2</v>
      </c>
      <c r="E41" s="65">
        <v>2</v>
      </c>
    </row>
    <row r="42" spans="1:5">
      <c r="A42" s="25" t="s">
        <v>27</v>
      </c>
      <c r="B42" s="1" t="s">
        <v>189</v>
      </c>
      <c r="C42" s="65">
        <v>1</v>
      </c>
      <c r="D42" s="65">
        <v>4</v>
      </c>
      <c r="E42" s="65">
        <v>4</v>
      </c>
    </row>
    <row r="43" spans="1:5">
      <c r="A43" s="25" t="s">
        <v>27</v>
      </c>
      <c r="B43" s="25" t="s">
        <v>104</v>
      </c>
      <c r="C43" s="65">
        <v>0</v>
      </c>
      <c r="D43" s="65">
        <v>3</v>
      </c>
      <c r="E43" s="65">
        <v>0</v>
      </c>
    </row>
    <row r="44" spans="1:5">
      <c r="A44" s="25" t="s">
        <v>28</v>
      </c>
      <c r="B44" s="25" t="s">
        <v>90</v>
      </c>
      <c r="C44" s="65">
        <v>4</v>
      </c>
      <c r="D44" s="65">
        <v>6</v>
      </c>
      <c r="E44" s="65">
        <v>13</v>
      </c>
    </row>
    <row r="45" spans="1:5">
      <c r="A45" s="25" t="s">
        <v>28</v>
      </c>
      <c r="B45" s="25" t="s">
        <v>91</v>
      </c>
      <c r="C45" s="65">
        <v>5</v>
      </c>
      <c r="D45" s="65">
        <v>15</v>
      </c>
      <c r="E45" s="65">
        <v>8</v>
      </c>
    </row>
    <row r="46" spans="1:5">
      <c r="A46" s="25" t="s">
        <v>28</v>
      </c>
      <c r="B46" s="25" t="s">
        <v>92</v>
      </c>
      <c r="C46" s="65">
        <v>6</v>
      </c>
      <c r="D46" s="65">
        <v>7</v>
      </c>
      <c r="E46" s="65">
        <v>8</v>
      </c>
    </row>
    <row r="47" spans="1:5">
      <c r="A47" s="25" t="s">
        <v>28</v>
      </c>
      <c r="B47" s="25" t="s">
        <v>93</v>
      </c>
      <c r="C47" s="65">
        <v>16</v>
      </c>
      <c r="D47" s="65">
        <v>21</v>
      </c>
      <c r="E47" s="65">
        <v>8</v>
      </c>
    </row>
    <row r="48" spans="1:5">
      <c r="A48" s="25" t="s">
        <v>29</v>
      </c>
      <c r="B48" s="25" t="s">
        <v>37</v>
      </c>
      <c r="C48" s="65">
        <v>7</v>
      </c>
      <c r="D48" s="65">
        <v>8</v>
      </c>
      <c r="E48" s="65">
        <v>2</v>
      </c>
    </row>
    <row r="49" spans="1:5">
      <c r="A49" s="25" t="s">
        <v>29</v>
      </c>
      <c r="B49" s="25" t="s">
        <v>38</v>
      </c>
      <c r="C49" s="65">
        <v>5</v>
      </c>
      <c r="D49" s="65">
        <v>10</v>
      </c>
      <c r="E49" s="65">
        <v>3</v>
      </c>
    </row>
    <row r="50" spans="1:5">
      <c r="A50" s="25" t="s">
        <v>29</v>
      </c>
      <c r="B50" s="1" t="s">
        <v>27</v>
      </c>
      <c r="C50" s="65">
        <v>1</v>
      </c>
      <c r="D50" s="65">
        <v>1</v>
      </c>
      <c r="E50" s="65">
        <v>0</v>
      </c>
    </row>
    <row r="51" spans="1:5">
      <c r="A51" s="25" t="s">
        <v>29</v>
      </c>
      <c r="B51" s="25" t="s">
        <v>190</v>
      </c>
      <c r="C51" s="65">
        <v>25</v>
      </c>
      <c r="D51" s="65">
        <v>48</v>
      </c>
      <c r="E51" s="65">
        <v>40</v>
      </c>
    </row>
    <row r="52" spans="1:5">
      <c r="A52" s="25" t="s">
        <v>5</v>
      </c>
      <c r="C52" s="65">
        <f>+SUM(C4:C51)</f>
        <v>222</v>
      </c>
      <c r="D52" s="65">
        <f t="shared" ref="D52:E52" si="0">+SUM(D4:D51)</f>
        <v>382</v>
      </c>
      <c r="E52" s="65">
        <f t="shared" si="0"/>
        <v>333</v>
      </c>
    </row>
    <row r="54" spans="1:5">
      <c r="A54" s="1"/>
    </row>
  </sheetData>
  <pageMargins left="0.23622047244094491" right="0.23622047244094491" top="0.74803149606299213" bottom="0.74803149606299213" header="0.31496062992125984" footer="0.31496062992125984"/>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heetViews>
  <sheetFormatPr defaultRowHeight="15"/>
  <cols>
    <col min="1" max="1" width="11" style="4" customWidth="1"/>
    <col min="2" max="2" width="16.85546875" style="4" customWidth="1"/>
    <col min="3" max="3" width="11.42578125" style="4" customWidth="1"/>
    <col min="4" max="4" width="9.140625" style="4"/>
    <col min="5" max="5" width="9.140625" style="31"/>
    <col min="6" max="6" width="11.140625" style="4" customWidth="1"/>
    <col min="7" max="7" width="11.42578125" style="4" customWidth="1"/>
    <col min="8" max="16384" width="9.140625" style="4"/>
  </cols>
  <sheetData>
    <row r="1" spans="1:15" ht="20.25" thickBot="1">
      <c r="A1" s="47" t="s">
        <v>217</v>
      </c>
    </row>
    <row r="2" spans="1:15" ht="15.75" thickTop="1"/>
    <row r="3" spans="1:15">
      <c r="A3" s="4" t="s">
        <v>220</v>
      </c>
      <c r="B3" s="14" t="s">
        <v>42</v>
      </c>
      <c r="C3" s="35" t="s">
        <v>43</v>
      </c>
      <c r="E3" s="42" t="s">
        <v>197</v>
      </c>
      <c r="F3" s="24" t="s">
        <v>109</v>
      </c>
      <c r="G3" s="24" t="s">
        <v>43</v>
      </c>
    </row>
    <row r="4" spans="1:15">
      <c r="A4" s="37">
        <v>42186</v>
      </c>
      <c r="B4" s="68">
        <v>108254</v>
      </c>
      <c r="C4" s="67">
        <v>99</v>
      </c>
      <c r="D4" s="38"/>
      <c r="E4" s="36" t="s">
        <v>17</v>
      </c>
      <c r="F4" s="66">
        <v>145432</v>
      </c>
      <c r="G4" s="60"/>
      <c r="O4" s="20"/>
    </row>
    <row r="5" spans="1:15">
      <c r="A5" s="38">
        <v>42217</v>
      </c>
      <c r="B5" s="62">
        <v>84331</v>
      </c>
      <c r="C5" s="69">
        <v>87</v>
      </c>
      <c r="D5" s="38"/>
      <c r="E5" s="36" t="s">
        <v>16</v>
      </c>
      <c r="F5" s="66">
        <v>195917</v>
      </c>
      <c r="G5" s="60"/>
    </row>
    <row r="6" spans="1:15">
      <c r="A6" s="38">
        <v>42248</v>
      </c>
      <c r="B6" s="62">
        <v>74843</v>
      </c>
      <c r="C6" s="69">
        <v>86</v>
      </c>
      <c r="D6" s="38"/>
      <c r="E6" s="36" t="s">
        <v>15</v>
      </c>
      <c r="F6" s="66">
        <v>264692</v>
      </c>
      <c r="G6" s="60"/>
    </row>
    <row r="7" spans="1:15">
      <c r="A7" s="38">
        <v>42278</v>
      </c>
      <c r="B7" s="62">
        <v>77027</v>
      </c>
      <c r="C7" s="69">
        <v>85</v>
      </c>
      <c r="D7" s="38"/>
      <c r="E7" s="36" t="s">
        <v>14</v>
      </c>
      <c r="F7" s="66">
        <v>311572</v>
      </c>
      <c r="G7" s="60">
        <v>1103</v>
      </c>
    </row>
    <row r="8" spans="1:15">
      <c r="A8" s="38">
        <v>42309</v>
      </c>
      <c r="B8" s="62">
        <v>73499</v>
      </c>
      <c r="C8" s="69">
        <v>93</v>
      </c>
      <c r="D8" s="38"/>
      <c r="E8" s="36" t="s">
        <v>47</v>
      </c>
      <c r="F8" s="66">
        <v>442436</v>
      </c>
      <c r="G8" s="60">
        <v>1313</v>
      </c>
    </row>
    <row r="9" spans="1:15">
      <c r="A9" s="38">
        <v>42339</v>
      </c>
      <c r="B9" s="62">
        <v>58114</v>
      </c>
      <c r="C9" s="69">
        <v>49</v>
      </c>
      <c r="D9" s="38"/>
      <c r="E9" s="36" t="s">
        <v>57</v>
      </c>
      <c r="F9" s="66">
        <v>621865</v>
      </c>
      <c r="G9" s="60">
        <v>1480</v>
      </c>
    </row>
    <row r="10" spans="1:15">
      <c r="A10" s="38">
        <v>42370</v>
      </c>
      <c r="B10" s="62">
        <v>79268</v>
      </c>
      <c r="C10" s="69">
        <v>100</v>
      </c>
      <c r="D10" s="38"/>
      <c r="E10" s="40" t="s">
        <v>108</v>
      </c>
      <c r="F10" s="65">
        <v>899841</v>
      </c>
      <c r="G10" s="60">
        <v>1574</v>
      </c>
    </row>
    <row r="11" spans="1:15">
      <c r="A11" s="38">
        <v>42401</v>
      </c>
      <c r="B11" s="62">
        <v>92781</v>
      </c>
      <c r="C11" s="69">
        <v>92</v>
      </c>
      <c r="D11" s="38"/>
      <c r="E11" s="40" t="s">
        <v>112</v>
      </c>
      <c r="F11" s="60">
        <v>1054858</v>
      </c>
      <c r="G11" s="67">
        <v>1201</v>
      </c>
    </row>
    <row r="12" spans="1:15">
      <c r="A12" s="38">
        <v>42430</v>
      </c>
      <c r="B12" s="62">
        <v>175787</v>
      </c>
      <c r="C12" s="69">
        <v>163</v>
      </c>
      <c r="D12" s="38"/>
      <c r="E12" s="40" t="s">
        <v>139</v>
      </c>
      <c r="F12" s="60">
        <v>1173644</v>
      </c>
      <c r="G12" s="60">
        <v>2339</v>
      </c>
    </row>
    <row r="13" spans="1:15">
      <c r="A13" s="38">
        <v>42461</v>
      </c>
      <c r="B13" s="62">
        <v>107068</v>
      </c>
      <c r="C13" s="69">
        <v>125</v>
      </c>
      <c r="D13" s="38"/>
    </row>
    <row r="14" spans="1:15">
      <c r="A14" s="38">
        <v>42491</v>
      </c>
      <c r="B14" s="62">
        <v>110702</v>
      </c>
      <c r="C14" s="69">
        <v>145</v>
      </c>
      <c r="D14" s="38"/>
    </row>
    <row r="15" spans="1:15">
      <c r="A15" s="38">
        <v>42522</v>
      </c>
      <c r="B15" s="62">
        <v>131970</v>
      </c>
      <c r="C15" s="69">
        <v>170</v>
      </c>
      <c r="D15" s="38"/>
      <c r="G15" s="20"/>
    </row>
    <row r="50" spans="6:16">
      <c r="F50" s="39"/>
      <c r="G50" s="39"/>
      <c r="H50" s="39"/>
      <c r="I50" s="36"/>
      <c r="J50" s="36"/>
      <c r="K50" s="36"/>
      <c r="L50" s="36"/>
      <c r="M50" s="36"/>
      <c r="N50" s="36"/>
      <c r="O50" s="36"/>
      <c r="P50" s="36"/>
    </row>
    <row r="51" spans="6:16">
      <c r="F51" s="39"/>
      <c r="G51" s="39"/>
      <c r="H51" s="39"/>
      <c r="I51" s="36"/>
      <c r="J51" s="36"/>
      <c r="K51" s="36"/>
      <c r="L51" s="36"/>
      <c r="M51" s="36"/>
      <c r="N51" s="36"/>
      <c r="O51" s="36"/>
      <c r="P51" s="36"/>
    </row>
    <row r="52" spans="6:16">
      <c r="F52" s="39"/>
      <c r="G52" s="39"/>
      <c r="H52" s="39"/>
      <c r="I52" s="36"/>
      <c r="J52" s="36"/>
      <c r="K52" s="36"/>
      <c r="L52" s="36"/>
      <c r="M52" s="36"/>
      <c r="N52" s="36"/>
      <c r="O52" s="36"/>
      <c r="P52" s="36"/>
    </row>
    <row r="53" spans="6:16">
      <c r="F53" s="39"/>
      <c r="G53" s="39"/>
      <c r="H53" s="39"/>
      <c r="I53" s="36"/>
      <c r="J53" s="36"/>
      <c r="K53" s="36"/>
      <c r="L53" s="36"/>
      <c r="M53" s="36"/>
      <c r="N53" s="36"/>
      <c r="O53" s="36"/>
      <c r="P53" s="36"/>
    </row>
    <row r="54" spans="6:16">
      <c r="F54" s="39"/>
      <c r="G54" s="39"/>
      <c r="H54" s="39"/>
      <c r="I54" s="36"/>
      <c r="J54" s="36"/>
      <c r="K54" s="36"/>
      <c r="L54" s="36"/>
      <c r="M54" s="36"/>
      <c r="N54" s="36"/>
      <c r="O54" s="36"/>
      <c r="P54" s="36"/>
    </row>
    <row r="55" spans="6:16">
      <c r="F55" s="39"/>
      <c r="G55" s="39"/>
      <c r="H55" s="39"/>
      <c r="I55" s="36"/>
      <c r="J55" s="36"/>
      <c r="K55" s="36"/>
      <c r="L55" s="36"/>
      <c r="M55" s="36"/>
      <c r="N55" s="36"/>
      <c r="O55" s="36"/>
      <c r="P55" s="36"/>
    </row>
    <row r="56" spans="6:16">
      <c r="F56" s="39"/>
      <c r="G56" s="39"/>
      <c r="H56" s="39"/>
      <c r="I56" s="36"/>
      <c r="J56" s="36"/>
      <c r="K56" s="36"/>
      <c r="L56" s="36"/>
      <c r="M56" s="36"/>
      <c r="N56" s="36"/>
      <c r="O56" s="36"/>
      <c r="P56" s="36"/>
    </row>
    <row r="57" spans="6:16">
      <c r="F57" s="39"/>
      <c r="G57" s="39"/>
      <c r="H57" s="39"/>
      <c r="I57" s="36"/>
      <c r="J57" s="36"/>
      <c r="K57" s="36"/>
      <c r="L57" s="36"/>
      <c r="M57" s="36"/>
      <c r="N57" s="36"/>
      <c r="O57" s="36"/>
      <c r="P57" s="36"/>
    </row>
    <row r="58" spans="6:16">
      <c r="F58" s="39"/>
      <c r="G58" s="39"/>
      <c r="H58" s="39"/>
      <c r="I58" s="36"/>
      <c r="J58" s="36"/>
      <c r="K58" s="36"/>
      <c r="L58" s="36"/>
      <c r="M58" s="36"/>
      <c r="N58" s="36"/>
      <c r="O58" s="36"/>
      <c r="P58" s="36"/>
    </row>
    <row r="59" spans="6:16">
      <c r="F59" s="39"/>
      <c r="G59" s="39"/>
      <c r="H59" s="39"/>
      <c r="I59" s="36"/>
      <c r="J59" s="36"/>
      <c r="K59" s="36"/>
      <c r="L59" s="36"/>
      <c r="M59" s="36"/>
      <c r="N59" s="36"/>
      <c r="O59" s="36"/>
      <c r="P59" s="36"/>
    </row>
    <row r="60" spans="6:16">
      <c r="F60" s="39"/>
      <c r="G60" s="39"/>
      <c r="H60" s="39"/>
      <c r="I60" s="36"/>
      <c r="J60" s="36"/>
      <c r="K60" s="36"/>
      <c r="L60" s="36"/>
      <c r="M60" s="36"/>
      <c r="N60" s="36"/>
      <c r="O60" s="36"/>
      <c r="P60" s="36"/>
    </row>
    <row r="61" spans="6:16">
      <c r="F61" s="39"/>
      <c r="G61" s="39"/>
      <c r="H61" s="39"/>
      <c r="I61" s="36"/>
      <c r="J61" s="36"/>
      <c r="K61" s="36"/>
      <c r="L61" s="36"/>
      <c r="M61" s="36"/>
      <c r="N61" s="36"/>
      <c r="O61" s="36"/>
      <c r="P61" s="36"/>
    </row>
    <row r="62" spans="6:16">
      <c r="F62" s="39"/>
      <c r="G62" s="39"/>
      <c r="H62" s="39"/>
      <c r="I62" s="36"/>
      <c r="J62" s="36"/>
      <c r="K62" s="36"/>
      <c r="L62" s="36"/>
      <c r="M62" s="36"/>
      <c r="N62" s="36"/>
      <c r="O62" s="36"/>
      <c r="P62" s="36"/>
    </row>
    <row r="63" spans="6:16">
      <c r="F63" s="39"/>
      <c r="G63" s="39"/>
      <c r="H63" s="39"/>
      <c r="I63" s="36"/>
      <c r="J63" s="36"/>
      <c r="K63" s="36"/>
      <c r="L63" s="36"/>
      <c r="M63" s="36"/>
      <c r="N63" s="36"/>
      <c r="O63" s="36"/>
      <c r="P63" s="36"/>
    </row>
    <row r="64" spans="6:16">
      <c r="F64" s="39"/>
      <c r="G64" s="39"/>
      <c r="H64" s="39"/>
      <c r="I64" s="36"/>
      <c r="J64" s="36"/>
      <c r="K64" s="36"/>
      <c r="L64" s="36"/>
      <c r="M64" s="36"/>
      <c r="N64" s="36"/>
      <c r="O64" s="36"/>
      <c r="P64" s="36"/>
    </row>
    <row r="65" spans="6:16">
      <c r="F65" s="39"/>
      <c r="G65" s="39"/>
      <c r="H65" s="39"/>
      <c r="I65" s="36"/>
      <c r="J65" s="36"/>
      <c r="K65" s="36"/>
      <c r="L65" s="36"/>
      <c r="M65" s="36"/>
      <c r="N65" s="36"/>
      <c r="O65" s="36"/>
      <c r="P65" s="36"/>
    </row>
    <row r="66" spans="6:16">
      <c r="F66" s="39"/>
      <c r="G66" s="39"/>
      <c r="H66" s="39"/>
      <c r="I66" s="36"/>
      <c r="J66" s="36"/>
      <c r="K66" s="36"/>
      <c r="L66" s="36"/>
      <c r="M66" s="36"/>
      <c r="N66" s="36"/>
      <c r="O66" s="36"/>
      <c r="P66" s="36"/>
    </row>
    <row r="67" spans="6:16">
      <c r="F67" s="39"/>
      <c r="G67" s="39"/>
      <c r="H67" s="39"/>
      <c r="I67" s="36"/>
      <c r="J67" s="36"/>
      <c r="K67" s="36"/>
      <c r="L67" s="36"/>
      <c r="M67" s="36"/>
      <c r="N67" s="36"/>
      <c r="O67" s="36"/>
      <c r="P67" s="36"/>
    </row>
    <row r="68" spans="6:16">
      <c r="G68" s="39"/>
      <c r="H68" s="39"/>
      <c r="I68" s="36"/>
      <c r="J68" s="36"/>
      <c r="K68" s="36"/>
      <c r="L68" s="36"/>
      <c r="M68" s="36"/>
      <c r="N68" s="36"/>
      <c r="O68" s="36"/>
      <c r="P68" s="36"/>
    </row>
    <row r="69" spans="6:16" ht="92.25" customHeight="1">
      <c r="F69" s="41" t="s">
        <v>140</v>
      </c>
      <c r="G69" s="4" t="s">
        <v>144</v>
      </c>
      <c r="I69" s="89" t="s">
        <v>141</v>
      </c>
      <c r="J69" s="89"/>
      <c r="K69" s="36"/>
      <c r="L69" s="36"/>
      <c r="M69" s="36"/>
      <c r="N69" s="36"/>
      <c r="O69" s="36"/>
      <c r="P69" s="36"/>
    </row>
    <row r="70" spans="6:16">
      <c r="F70" s="30">
        <v>58</v>
      </c>
      <c r="G70" s="39">
        <f>SUM(E70:F70)</f>
        <v>58</v>
      </c>
      <c r="H70" s="39"/>
      <c r="I70" s="36"/>
      <c r="J70" s="36"/>
      <c r="K70" s="36"/>
      <c r="L70" s="36"/>
      <c r="M70" s="36"/>
      <c r="N70" s="36"/>
      <c r="O70" s="36"/>
      <c r="P70" s="36"/>
    </row>
    <row r="71" spans="6:16">
      <c r="F71" s="31">
        <v>61</v>
      </c>
      <c r="G71" s="39">
        <f t="shared" ref="G71:G81" si="0">SUM(E71:F71)</f>
        <v>61</v>
      </c>
    </row>
    <row r="72" spans="6:16">
      <c r="F72" s="31">
        <v>96</v>
      </c>
      <c r="G72" s="39">
        <f t="shared" si="0"/>
        <v>96</v>
      </c>
    </row>
    <row r="73" spans="6:16">
      <c r="F73" s="31">
        <v>96</v>
      </c>
      <c r="G73" s="39">
        <f t="shared" si="0"/>
        <v>96</v>
      </c>
    </row>
    <row r="74" spans="6:16">
      <c r="F74" s="31">
        <v>97</v>
      </c>
      <c r="G74" s="39">
        <f t="shared" si="0"/>
        <v>97</v>
      </c>
    </row>
    <row r="75" spans="6:16">
      <c r="F75" s="31">
        <v>45</v>
      </c>
      <c r="G75" s="39">
        <f t="shared" si="0"/>
        <v>45</v>
      </c>
    </row>
    <row r="76" spans="6:16">
      <c r="F76" s="4">
        <v>72</v>
      </c>
      <c r="G76" s="39">
        <f t="shared" si="0"/>
        <v>72</v>
      </c>
    </row>
    <row r="77" spans="6:16">
      <c r="F77" s="4">
        <v>82</v>
      </c>
      <c r="G77" s="39">
        <f t="shared" si="0"/>
        <v>82</v>
      </c>
    </row>
    <row r="78" spans="6:16">
      <c r="F78" s="4">
        <v>147</v>
      </c>
      <c r="G78" s="39">
        <f t="shared" si="0"/>
        <v>147</v>
      </c>
    </row>
    <row r="79" spans="6:16">
      <c r="F79" s="4">
        <v>117</v>
      </c>
      <c r="G79" s="39">
        <f t="shared" si="0"/>
        <v>117</v>
      </c>
    </row>
    <row r="80" spans="6:16">
      <c r="F80" s="4">
        <v>69</v>
      </c>
      <c r="G80" s="39">
        <f t="shared" si="0"/>
        <v>69</v>
      </c>
    </row>
    <row r="81" spans="6:7">
      <c r="F81" s="4">
        <v>105</v>
      </c>
      <c r="G81" s="39">
        <f t="shared" si="0"/>
        <v>105</v>
      </c>
    </row>
  </sheetData>
  <mergeCells count="1">
    <mergeCell ref="I69:J69"/>
  </mergeCells>
  <pageMargins left="0.7" right="0.7" top="0.75" bottom="0.75" header="0.3" footer="0.3"/>
  <pageSetup paperSize="9" orientation="portrait" r:id="rId1"/>
  <ignoredErrors>
    <ignoredError sqref="G74:G81 G70 G71:G73" formulaRange="1"/>
  </ignoredErrors>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defaultColWidth="9.140625" defaultRowHeight="15"/>
  <cols>
    <col min="1" max="1" width="13.7109375" style="4" customWidth="1"/>
    <col min="2" max="2" width="11.28515625" style="4" bestFit="1" customWidth="1"/>
    <col min="3" max="9" width="9.85546875" style="4" customWidth="1"/>
    <col min="10" max="16384" width="9.140625" style="4"/>
  </cols>
  <sheetData>
    <row r="1" spans="1:9" ht="20.25" thickBot="1">
      <c r="A1" s="47" t="s">
        <v>206</v>
      </c>
    </row>
    <row r="2" spans="1:9" ht="15.75" thickTop="1"/>
    <row r="3" spans="1:9">
      <c r="A3" s="40" t="s">
        <v>220</v>
      </c>
      <c r="B3" s="40" t="s">
        <v>16</v>
      </c>
      <c r="C3" s="79" t="s">
        <v>15</v>
      </c>
      <c r="D3" s="79" t="s">
        <v>14</v>
      </c>
      <c r="E3" s="79" t="s">
        <v>47</v>
      </c>
      <c r="F3" s="79" t="s">
        <v>57</v>
      </c>
      <c r="G3" s="79" t="s">
        <v>108</v>
      </c>
      <c r="H3" s="79" t="s">
        <v>112</v>
      </c>
      <c r="I3" s="79" t="s">
        <v>139</v>
      </c>
    </row>
    <row r="4" spans="1:9">
      <c r="A4" s="40" t="s">
        <v>0</v>
      </c>
      <c r="B4" s="84">
        <v>713</v>
      </c>
      <c r="C4" s="85">
        <v>579</v>
      </c>
      <c r="D4" s="86">
        <v>761</v>
      </c>
      <c r="E4" s="86">
        <v>833</v>
      </c>
      <c r="F4" s="86">
        <v>786</v>
      </c>
      <c r="G4" s="86">
        <v>915</v>
      </c>
      <c r="H4" s="86">
        <v>973</v>
      </c>
      <c r="I4" s="86">
        <v>1056</v>
      </c>
    </row>
    <row r="5" spans="1:9">
      <c r="A5" s="40" t="s">
        <v>1</v>
      </c>
      <c r="B5" s="84">
        <v>487</v>
      </c>
      <c r="C5" s="85">
        <v>592</v>
      </c>
      <c r="D5" s="86">
        <v>699</v>
      </c>
      <c r="E5" s="86">
        <v>675</v>
      </c>
      <c r="F5" s="86">
        <v>592</v>
      </c>
      <c r="G5" s="86">
        <v>694</v>
      </c>
      <c r="H5" s="86">
        <v>983</v>
      </c>
      <c r="I5" s="86">
        <v>967</v>
      </c>
    </row>
    <row r="6" spans="1:9">
      <c r="A6" s="40" t="s">
        <v>2</v>
      </c>
      <c r="B6" s="84">
        <v>664</v>
      </c>
      <c r="C6" s="85">
        <v>734</v>
      </c>
      <c r="D6" s="86">
        <v>794</v>
      </c>
      <c r="E6" s="86">
        <v>793</v>
      </c>
      <c r="F6" s="86">
        <v>755</v>
      </c>
      <c r="G6" s="86">
        <v>885</v>
      </c>
      <c r="H6" s="86">
        <v>1090</v>
      </c>
      <c r="I6" s="86">
        <v>1026</v>
      </c>
    </row>
    <row r="7" spans="1:9">
      <c r="A7" s="40" t="s">
        <v>3</v>
      </c>
      <c r="B7" s="84">
        <v>638</v>
      </c>
      <c r="C7" s="85">
        <v>713</v>
      </c>
      <c r="D7" s="86">
        <v>816</v>
      </c>
      <c r="E7" s="86">
        <v>694</v>
      </c>
      <c r="F7" s="86">
        <v>822</v>
      </c>
      <c r="G7" s="86">
        <v>933</v>
      </c>
      <c r="H7" s="86">
        <v>1219</v>
      </c>
      <c r="I7" s="86">
        <v>1367</v>
      </c>
    </row>
    <row r="8" spans="1:9">
      <c r="A8" s="40" t="s">
        <v>5</v>
      </c>
      <c r="B8" s="84">
        <f>SUM(B4:B7)</f>
        <v>2502</v>
      </c>
      <c r="C8" s="85">
        <v>2618</v>
      </c>
      <c r="D8" s="86">
        <f t="shared" ref="D8:I8" si="0">SUM(D4:D7)</f>
        <v>3070</v>
      </c>
      <c r="E8" s="86">
        <f t="shared" si="0"/>
        <v>2995</v>
      </c>
      <c r="F8" s="86">
        <f t="shared" si="0"/>
        <v>2955</v>
      </c>
      <c r="G8" s="86">
        <f t="shared" si="0"/>
        <v>3427</v>
      </c>
      <c r="H8" s="86">
        <f t="shared" si="0"/>
        <v>4265</v>
      </c>
      <c r="I8" s="86">
        <f t="shared" si="0"/>
        <v>4416</v>
      </c>
    </row>
    <row r="12" spans="1:9">
      <c r="A12" s="40" t="s">
        <v>4</v>
      </c>
      <c r="B12" s="40" t="s">
        <v>5</v>
      </c>
    </row>
    <row r="13" spans="1:9">
      <c r="A13" s="40" t="s">
        <v>16</v>
      </c>
      <c r="B13" s="60">
        <v>2502</v>
      </c>
    </row>
    <row r="14" spans="1:9">
      <c r="A14" s="40" t="s">
        <v>15</v>
      </c>
      <c r="B14" s="60">
        <v>2618</v>
      </c>
    </row>
    <row r="15" spans="1:9">
      <c r="A15" s="40" t="s">
        <v>14</v>
      </c>
      <c r="B15" s="60">
        <v>3070</v>
      </c>
    </row>
    <row r="16" spans="1:9">
      <c r="A16" s="40" t="s">
        <v>47</v>
      </c>
      <c r="B16" s="60">
        <v>2995</v>
      </c>
    </row>
    <row r="17" spans="1:2">
      <c r="A17" s="40" t="s">
        <v>57</v>
      </c>
      <c r="B17" s="60">
        <v>2955</v>
      </c>
    </row>
    <row r="18" spans="1:2">
      <c r="A18" s="40" t="s">
        <v>108</v>
      </c>
      <c r="B18" s="60">
        <v>3427</v>
      </c>
    </row>
    <row r="19" spans="1:2">
      <c r="A19" s="36" t="s">
        <v>112</v>
      </c>
      <c r="B19" s="60">
        <v>4265</v>
      </c>
    </row>
    <row r="20" spans="1:2">
      <c r="A20" s="36" t="s">
        <v>139</v>
      </c>
      <c r="B20" s="61">
        <v>4416</v>
      </c>
    </row>
    <row r="21" spans="1:2">
      <c r="B21" s="21"/>
    </row>
    <row r="23" spans="1:2">
      <c r="A23" s="20"/>
    </row>
  </sheetData>
  <pageMargins left="0.7" right="0.7" top="0.75" bottom="0.75" header="0.3" footer="0.3"/>
  <pageSetup paperSize="9"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defaultRowHeight="15"/>
  <cols>
    <col min="1" max="1" width="13.7109375" bestFit="1" customWidth="1"/>
    <col min="2" max="4" width="9.85546875" customWidth="1"/>
    <col min="5" max="5" width="10.28515625" customWidth="1"/>
    <col min="6" max="10" width="9.85546875" customWidth="1"/>
  </cols>
  <sheetData>
    <row r="1" spans="1:10" ht="20.25" thickBot="1">
      <c r="A1" s="47" t="s">
        <v>207</v>
      </c>
    </row>
    <row r="2" spans="1:10" ht="15.75" thickTop="1"/>
    <row r="3" spans="1:10">
      <c r="A3" s="25" t="s">
        <v>220</v>
      </c>
      <c r="B3" s="25" t="s">
        <v>17</v>
      </c>
      <c r="C3" s="25" t="s">
        <v>16</v>
      </c>
      <c r="D3" s="25" t="s">
        <v>15</v>
      </c>
      <c r="E3" s="25" t="s">
        <v>18</v>
      </c>
      <c r="F3" s="25" t="s">
        <v>47</v>
      </c>
      <c r="G3" s="25" t="s">
        <v>57</v>
      </c>
      <c r="H3" s="25" t="s">
        <v>108</v>
      </c>
      <c r="I3" s="40" t="s">
        <v>112</v>
      </c>
      <c r="J3" s="40" t="s">
        <v>139</v>
      </c>
    </row>
    <row r="4" spans="1:10">
      <c r="A4" s="25" t="s">
        <v>146</v>
      </c>
      <c r="B4" s="61">
        <v>1131</v>
      </c>
      <c r="C4" s="61">
        <v>1282</v>
      </c>
      <c r="D4" s="60">
        <v>1560</v>
      </c>
      <c r="E4" s="60">
        <v>2093</v>
      </c>
      <c r="F4" s="60">
        <v>2004</v>
      </c>
      <c r="G4" s="60">
        <v>2200</v>
      </c>
      <c r="H4" s="60">
        <v>2490</v>
      </c>
      <c r="I4" s="60">
        <v>3135</v>
      </c>
      <c r="J4" s="60">
        <v>3323</v>
      </c>
    </row>
    <row r="5" spans="1:10">
      <c r="A5" s="25" t="s">
        <v>145</v>
      </c>
      <c r="B5" s="61">
        <v>531</v>
      </c>
      <c r="C5" s="61">
        <v>512</v>
      </c>
      <c r="D5" s="60">
        <v>374</v>
      </c>
      <c r="E5" s="60">
        <v>261</v>
      </c>
      <c r="F5" s="60">
        <v>361</v>
      </c>
      <c r="G5" s="60">
        <v>305</v>
      </c>
      <c r="H5" s="60">
        <v>357</v>
      </c>
      <c r="I5" s="60">
        <v>462</v>
      </c>
      <c r="J5" s="60">
        <v>235</v>
      </c>
    </row>
    <row r="6" spans="1:10">
      <c r="A6" s="25" t="s">
        <v>147</v>
      </c>
      <c r="B6" s="61">
        <v>723</v>
      </c>
      <c r="C6" s="61">
        <v>708</v>
      </c>
      <c r="D6" s="60">
        <v>684</v>
      </c>
      <c r="E6" s="60">
        <v>716</v>
      </c>
      <c r="F6" s="60">
        <v>630</v>
      </c>
      <c r="G6" s="60">
        <v>450</v>
      </c>
      <c r="H6" s="60">
        <v>580</v>
      </c>
      <c r="I6" s="60">
        <v>668</v>
      </c>
      <c r="J6" s="60">
        <v>858</v>
      </c>
    </row>
    <row r="7" spans="1:10">
      <c r="A7" s="25" t="s">
        <v>5</v>
      </c>
      <c r="B7" s="60">
        <f t="shared" ref="B7:H7" si="0">SUM(B4:B6)</f>
        <v>2385</v>
      </c>
      <c r="C7" s="60">
        <f t="shared" si="0"/>
        <v>2502</v>
      </c>
      <c r="D7" s="60">
        <f t="shared" si="0"/>
        <v>2618</v>
      </c>
      <c r="E7" s="60">
        <f t="shared" si="0"/>
        <v>3070</v>
      </c>
      <c r="F7" s="60">
        <f t="shared" si="0"/>
        <v>2995</v>
      </c>
      <c r="G7" s="60">
        <f t="shared" si="0"/>
        <v>2955</v>
      </c>
      <c r="H7" s="60">
        <f t="shared" si="0"/>
        <v>3427</v>
      </c>
      <c r="I7" s="60">
        <f>SUM(I4:I6)</f>
        <v>4265</v>
      </c>
      <c r="J7" s="60">
        <f>SUM(J4:J6)</f>
        <v>4416</v>
      </c>
    </row>
    <row r="10" spans="1:10">
      <c r="A10" s="2"/>
      <c r="B10" s="1"/>
      <c r="C10" s="1"/>
    </row>
    <row r="12" spans="1:10">
      <c r="B12" s="1"/>
      <c r="C12" s="1"/>
    </row>
    <row r="13" spans="1:10">
      <c r="A13" s="2"/>
    </row>
    <row r="14" spans="1:10">
      <c r="B14" s="1"/>
      <c r="C14" s="1"/>
    </row>
    <row r="16" spans="1:10">
      <c r="B16" s="1"/>
      <c r="C16" s="1"/>
    </row>
    <row r="17" spans="2:3">
      <c r="B17" s="1"/>
      <c r="C17" s="1"/>
    </row>
    <row r="18" spans="2:3">
      <c r="B18" s="1"/>
      <c r="C18" s="1"/>
    </row>
    <row r="20" spans="2:3">
      <c r="B20" s="1"/>
      <c r="C20" s="1"/>
    </row>
  </sheetData>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5"/>
  <cols>
    <col min="1" max="1" width="11" customWidth="1"/>
    <col min="2" max="2" width="10.7109375" customWidth="1"/>
    <col min="3" max="3" width="12.140625" customWidth="1"/>
    <col min="4" max="4" width="10" customWidth="1"/>
    <col min="5" max="5" width="20.7109375" customWidth="1"/>
    <col min="8" max="8" width="13.28515625" bestFit="1" customWidth="1"/>
  </cols>
  <sheetData>
    <row r="1" spans="1:11" ht="20.25" thickBot="1">
      <c r="A1" s="47" t="s">
        <v>208</v>
      </c>
    </row>
    <row r="2" spans="1:11" ht="15.75" thickTop="1">
      <c r="G2" s="2"/>
    </row>
    <row r="3" spans="1:11">
      <c r="A3" s="25" t="s">
        <v>220</v>
      </c>
      <c r="B3" s="24" t="s">
        <v>146</v>
      </c>
      <c r="C3" s="24" t="s">
        <v>145</v>
      </c>
      <c r="D3" s="24" t="s">
        <v>147</v>
      </c>
      <c r="E3" s="24" t="s">
        <v>194</v>
      </c>
    </row>
    <row r="4" spans="1:11">
      <c r="A4" s="83">
        <v>42186</v>
      </c>
      <c r="B4" s="25">
        <v>287</v>
      </c>
      <c r="C4" s="25">
        <v>6</v>
      </c>
      <c r="D4" s="25">
        <v>72</v>
      </c>
      <c r="E4" s="25">
        <v>397</v>
      </c>
      <c r="F4" s="13"/>
      <c r="J4" s="30"/>
      <c r="K4" s="30"/>
    </row>
    <row r="5" spans="1:11">
      <c r="A5" s="83">
        <v>42217</v>
      </c>
      <c r="B5" s="25">
        <v>271</v>
      </c>
      <c r="C5" s="25">
        <v>7</v>
      </c>
      <c r="D5" s="25">
        <v>59</v>
      </c>
      <c r="E5" s="25">
        <v>346</v>
      </c>
      <c r="F5" s="13"/>
      <c r="J5" s="31"/>
      <c r="K5" s="31"/>
    </row>
    <row r="6" spans="1:11">
      <c r="A6" s="83">
        <v>42248</v>
      </c>
      <c r="B6" s="25">
        <v>254</v>
      </c>
      <c r="C6" s="25">
        <v>13</v>
      </c>
      <c r="D6" s="25">
        <v>87</v>
      </c>
      <c r="E6" s="25">
        <v>319</v>
      </c>
      <c r="F6" s="13"/>
      <c r="J6" s="31"/>
      <c r="K6" s="31"/>
    </row>
    <row r="7" spans="1:11">
      <c r="A7" s="83">
        <v>42278</v>
      </c>
      <c r="B7" s="25">
        <v>237</v>
      </c>
      <c r="C7" s="25">
        <v>5</v>
      </c>
      <c r="D7" s="25">
        <v>71</v>
      </c>
      <c r="E7" s="25">
        <v>284</v>
      </c>
      <c r="F7" s="13"/>
      <c r="J7" s="31"/>
      <c r="K7" s="31"/>
    </row>
    <row r="8" spans="1:11">
      <c r="A8" s="83">
        <v>42309</v>
      </c>
      <c r="B8" s="25">
        <v>270</v>
      </c>
      <c r="C8" s="25">
        <v>17</v>
      </c>
      <c r="D8" s="25">
        <v>92</v>
      </c>
      <c r="E8" s="25">
        <v>316</v>
      </c>
      <c r="F8" s="13"/>
      <c r="J8" s="31"/>
      <c r="K8" s="31"/>
    </row>
    <row r="9" spans="1:11">
      <c r="A9" s="83">
        <v>42339</v>
      </c>
      <c r="B9" s="25">
        <v>186</v>
      </c>
      <c r="C9" s="25">
        <v>19</v>
      </c>
      <c r="D9" s="25">
        <v>70</v>
      </c>
      <c r="E9" s="25">
        <v>175</v>
      </c>
      <c r="F9" s="13"/>
      <c r="J9" s="31"/>
      <c r="K9" s="31"/>
    </row>
    <row r="10" spans="1:11">
      <c r="A10" s="83">
        <v>42370</v>
      </c>
      <c r="B10" s="25">
        <v>200</v>
      </c>
      <c r="C10" s="25">
        <v>6</v>
      </c>
      <c r="D10" s="25">
        <v>59</v>
      </c>
      <c r="E10" s="25">
        <v>273</v>
      </c>
      <c r="F10" s="13"/>
      <c r="J10" s="31"/>
      <c r="K10" s="4"/>
    </row>
    <row r="11" spans="1:11">
      <c r="A11" s="83">
        <v>42401</v>
      </c>
      <c r="B11" s="25">
        <v>241</v>
      </c>
      <c r="C11" s="25">
        <v>14</v>
      </c>
      <c r="D11" s="25">
        <v>87</v>
      </c>
      <c r="E11" s="25">
        <v>275</v>
      </c>
      <c r="F11" s="13"/>
      <c r="J11" s="31"/>
      <c r="K11" s="4"/>
    </row>
    <row r="12" spans="1:11">
      <c r="A12" s="83">
        <v>42430</v>
      </c>
      <c r="B12" s="25">
        <v>264</v>
      </c>
      <c r="C12" s="25">
        <v>91</v>
      </c>
      <c r="D12" s="25">
        <v>64</v>
      </c>
      <c r="E12" s="25">
        <v>486</v>
      </c>
      <c r="F12" s="13"/>
      <c r="J12" s="31"/>
      <c r="K12" s="31"/>
    </row>
    <row r="13" spans="1:11">
      <c r="A13" s="83">
        <v>42461</v>
      </c>
      <c r="B13" s="25">
        <v>340</v>
      </c>
      <c r="C13" s="25">
        <v>30</v>
      </c>
      <c r="D13" s="25">
        <v>73</v>
      </c>
      <c r="E13" s="25">
        <v>368</v>
      </c>
      <c r="F13" s="13"/>
      <c r="J13" s="31"/>
      <c r="K13" s="4"/>
    </row>
    <row r="14" spans="1:11">
      <c r="A14" s="83">
        <v>42491</v>
      </c>
      <c r="B14" s="25">
        <v>408</v>
      </c>
      <c r="C14" s="25">
        <v>19</v>
      </c>
      <c r="D14" s="25">
        <v>70</v>
      </c>
      <c r="E14" s="25">
        <v>338</v>
      </c>
      <c r="F14" s="13"/>
      <c r="J14" s="31"/>
      <c r="K14" s="4"/>
    </row>
    <row r="15" spans="1:11">
      <c r="A15" s="83">
        <v>42522</v>
      </c>
      <c r="B15" s="25">
        <v>365</v>
      </c>
      <c r="C15" s="25">
        <v>8</v>
      </c>
      <c r="D15" s="25">
        <v>54</v>
      </c>
      <c r="E15" s="25">
        <v>422</v>
      </c>
      <c r="F15" s="13"/>
      <c r="J15" s="31"/>
      <c r="K15" s="4"/>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RowHeight="15"/>
  <cols>
    <col min="1" max="1" width="12.28515625" style="4" bestFit="1" customWidth="1"/>
    <col min="2" max="2" width="10.7109375" style="4" customWidth="1"/>
    <col min="3" max="3" width="12" style="4" customWidth="1"/>
    <col min="4" max="4" width="10" style="4" customWidth="1"/>
    <col min="5" max="5" width="9.5703125" style="4" bestFit="1" customWidth="1"/>
    <col min="6" max="256" width="9.140625" style="4"/>
    <col min="257" max="257" width="11" style="4" customWidth="1"/>
    <col min="258" max="258" width="9.85546875" style="4" customWidth="1"/>
    <col min="259" max="512" width="9.140625" style="4"/>
    <col min="513" max="513" width="11" style="4" customWidth="1"/>
    <col min="514" max="514" width="9.85546875" style="4" customWidth="1"/>
    <col min="515" max="768" width="9.140625" style="4"/>
    <col min="769" max="769" width="11" style="4" customWidth="1"/>
    <col min="770" max="770" width="9.85546875" style="4" customWidth="1"/>
    <col min="771" max="1024" width="9.140625" style="4"/>
    <col min="1025" max="1025" width="11" style="4" customWidth="1"/>
    <col min="1026" max="1026" width="9.85546875" style="4" customWidth="1"/>
    <col min="1027" max="1280" width="9.140625" style="4"/>
    <col min="1281" max="1281" width="11" style="4" customWidth="1"/>
    <col min="1282" max="1282" width="9.85546875" style="4" customWidth="1"/>
    <col min="1283" max="1536" width="9.140625" style="4"/>
    <col min="1537" max="1537" width="11" style="4" customWidth="1"/>
    <col min="1538" max="1538" width="9.85546875" style="4" customWidth="1"/>
    <col min="1539" max="1792" width="9.140625" style="4"/>
    <col min="1793" max="1793" width="11" style="4" customWidth="1"/>
    <col min="1794" max="1794" width="9.85546875" style="4" customWidth="1"/>
    <col min="1795" max="2048" width="9.140625" style="4"/>
    <col min="2049" max="2049" width="11" style="4" customWidth="1"/>
    <col min="2050" max="2050" width="9.85546875" style="4" customWidth="1"/>
    <col min="2051" max="2304" width="9.140625" style="4"/>
    <col min="2305" max="2305" width="11" style="4" customWidth="1"/>
    <col min="2306" max="2306" width="9.85546875" style="4" customWidth="1"/>
    <col min="2307" max="2560" width="9.140625" style="4"/>
    <col min="2561" max="2561" width="11" style="4" customWidth="1"/>
    <col min="2562" max="2562" width="9.85546875" style="4" customWidth="1"/>
    <col min="2563" max="2816" width="9.140625" style="4"/>
    <col min="2817" max="2817" width="11" style="4" customWidth="1"/>
    <col min="2818" max="2818" width="9.85546875" style="4" customWidth="1"/>
    <col min="2819" max="3072" width="9.140625" style="4"/>
    <col min="3073" max="3073" width="11" style="4" customWidth="1"/>
    <col min="3074" max="3074" width="9.85546875" style="4" customWidth="1"/>
    <col min="3075" max="3328" width="9.140625" style="4"/>
    <col min="3329" max="3329" width="11" style="4" customWidth="1"/>
    <col min="3330" max="3330" width="9.85546875" style="4" customWidth="1"/>
    <col min="3331" max="3584" width="9.140625" style="4"/>
    <col min="3585" max="3585" width="11" style="4" customWidth="1"/>
    <col min="3586" max="3586" width="9.85546875" style="4" customWidth="1"/>
    <col min="3587" max="3840" width="9.140625" style="4"/>
    <col min="3841" max="3841" width="11" style="4" customWidth="1"/>
    <col min="3842" max="3842" width="9.85546875" style="4" customWidth="1"/>
    <col min="3843" max="4096" width="9.140625" style="4"/>
    <col min="4097" max="4097" width="11" style="4" customWidth="1"/>
    <col min="4098" max="4098" width="9.85546875" style="4" customWidth="1"/>
    <col min="4099" max="4352" width="9.140625" style="4"/>
    <col min="4353" max="4353" width="11" style="4" customWidth="1"/>
    <col min="4354" max="4354" width="9.85546875" style="4" customWidth="1"/>
    <col min="4355" max="4608" width="9.140625" style="4"/>
    <col min="4609" max="4609" width="11" style="4" customWidth="1"/>
    <col min="4610" max="4610" width="9.85546875" style="4" customWidth="1"/>
    <col min="4611" max="4864" width="9.140625" style="4"/>
    <col min="4865" max="4865" width="11" style="4" customWidth="1"/>
    <col min="4866" max="4866" width="9.85546875" style="4" customWidth="1"/>
    <col min="4867" max="5120" width="9.140625" style="4"/>
    <col min="5121" max="5121" width="11" style="4" customWidth="1"/>
    <col min="5122" max="5122" width="9.85546875" style="4" customWidth="1"/>
    <col min="5123" max="5376" width="9.140625" style="4"/>
    <col min="5377" max="5377" width="11" style="4" customWidth="1"/>
    <col min="5378" max="5378" width="9.85546875" style="4" customWidth="1"/>
    <col min="5379" max="5632" width="9.140625" style="4"/>
    <col min="5633" max="5633" width="11" style="4" customWidth="1"/>
    <col min="5634" max="5634" width="9.85546875" style="4" customWidth="1"/>
    <col min="5635" max="5888" width="9.140625" style="4"/>
    <col min="5889" max="5889" width="11" style="4" customWidth="1"/>
    <col min="5890" max="5890" width="9.85546875" style="4" customWidth="1"/>
    <col min="5891" max="6144" width="9.140625" style="4"/>
    <col min="6145" max="6145" width="11" style="4" customWidth="1"/>
    <col min="6146" max="6146" width="9.85546875" style="4" customWidth="1"/>
    <col min="6147" max="6400" width="9.140625" style="4"/>
    <col min="6401" max="6401" width="11" style="4" customWidth="1"/>
    <col min="6402" max="6402" width="9.85546875" style="4" customWidth="1"/>
    <col min="6403" max="6656" width="9.140625" style="4"/>
    <col min="6657" max="6657" width="11" style="4" customWidth="1"/>
    <col min="6658" max="6658" width="9.85546875" style="4" customWidth="1"/>
    <col min="6659" max="6912" width="9.140625" style="4"/>
    <col min="6913" max="6913" width="11" style="4" customWidth="1"/>
    <col min="6914" max="6914" width="9.85546875" style="4" customWidth="1"/>
    <col min="6915" max="7168" width="9.140625" style="4"/>
    <col min="7169" max="7169" width="11" style="4" customWidth="1"/>
    <col min="7170" max="7170" width="9.85546875" style="4" customWidth="1"/>
    <col min="7171" max="7424" width="9.140625" style="4"/>
    <col min="7425" max="7425" width="11" style="4" customWidth="1"/>
    <col min="7426" max="7426" width="9.85546875" style="4" customWidth="1"/>
    <col min="7427" max="7680" width="9.140625" style="4"/>
    <col min="7681" max="7681" width="11" style="4" customWidth="1"/>
    <col min="7682" max="7682" width="9.85546875" style="4" customWidth="1"/>
    <col min="7683" max="7936" width="9.140625" style="4"/>
    <col min="7937" max="7937" width="11" style="4" customWidth="1"/>
    <col min="7938" max="7938" width="9.85546875" style="4" customWidth="1"/>
    <col min="7939" max="8192" width="9.140625" style="4"/>
    <col min="8193" max="8193" width="11" style="4" customWidth="1"/>
    <col min="8194" max="8194" width="9.85546875" style="4" customWidth="1"/>
    <col min="8195" max="8448" width="9.140625" style="4"/>
    <col min="8449" max="8449" width="11" style="4" customWidth="1"/>
    <col min="8450" max="8450" width="9.85546875" style="4" customWidth="1"/>
    <col min="8451" max="8704" width="9.140625" style="4"/>
    <col min="8705" max="8705" width="11" style="4" customWidth="1"/>
    <col min="8706" max="8706" width="9.85546875" style="4" customWidth="1"/>
    <col min="8707" max="8960" width="9.140625" style="4"/>
    <col min="8961" max="8961" width="11" style="4" customWidth="1"/>
    <col min="8962" max="8962" width="9.85546875" style="4" customWidth="1"/>
    <col min="8963" max="9216" width="9.140625" style="4"/>
    <col min="9217" max="9217" width="11" style="4" customWidth="1"/>
    <col min="9218" max="9218" width="9.85546875" style="4" customWidth="1"/>
    <col min="9219" max="9472" width="9.140625" style="4"/>
    <col min="9473" max="9473" width="11" style="4" customWidth="1"/>
    <col min="9474" max="9474" width="9.85546875" style="4" customWidth="1"/>
    <col min="9475" max="9728" width="9.140625" style="4"/>
    <col min="9729" max="9729" width="11" style="4" customWidth="1"/>
    <col min="9730" max="9730" width="9.85546875" style="4" customWidth="1"/>
    <col min="9731" max="9984" width="9.140625" style="4"/>
    <col min="9985" max="9985" width="11" style="4" customWidth="1"/>
    <col min="9986" max="9986" width="9.85546875" style="4" customWidth="1"/>
    <col min="9987" max="10240" width="9.140625" style="4"/>
    <col min="10241" max="10241" width="11" style="4" customWidth="1"/>
    <col min="10242" max="10242" width="9.85546875" style="4" customWidth="1"/>
    <col min="10243" max="10496" width="9.140625" style="4"/>
    <col min="10497" max="10497" width="11" style="4" customWidth="1"/>
    <col min="10498" max="10498" width="9.85546875" style="4" customWidth="1"/>
    <col min="10499" max="10752" width="9.140625" style="4"/>
    <col min="10753" max="10753" width="11" style="4" customWidth="1"/>
    <col min="10754" max="10754" width="9.85546875" style="4" customWidth="1"/>
    <col min="10755" max="11008" width="9.140625" style="4"/>
    <col min="11009" max="11009" width="11" style="4" customWidth="1"/>
    <col min="11010" max="11010" width="9.85546875" style="4" customWidth="1"/>
    <col min="11011" max="11264" width="9.140625" style="4"/>
    <col min="11265" max="11265" width="11" style="4" customWidth="1"/>
    <col min="11266" max="11266" width="9.85546875" style="4" customWidth="1"/>
    <col min="11267" max="11520" width="9.140625" style="4"/>
    <col min="11521" max="11521" width="11" style="4" customWidth="1"/>
    <col min="11522" max="11522" width="9.85546875" style="4" customWidth="1"/>
    <col min="11523" max="11776" width="9.140625" style="4"/>
    <col min="11777" max="11777" width="11" style="4" customWidth="1"/>
    <col min="11778" max="11778" width="9.85546875" style="4" customWidth="1"/>
    <col min="11779" max="12032" width="9.140625" style="4"/>
    <col min="12033" max="12033" width="11" style="4" customWidth="1"/>
    <col min="12034" max="12034" width="9.85546875" style="4" customWidth="1"/>
    <col min="12035" max="12288" width="9.140625" style="4"/>
    <col min="12289" max="12289" width="11" style="4" customWidth="1"/>
    <col min="12290" max="12290" width="9.85546875" style="4" customWidth="1"/>
    <col min="12291" max="12544" width="9.140625" style="4"/>
    <col min="12545" max="12545" width="11" style="4" customWidth="1"/>
    <col min="12546" max="12546" width="9.85546875" style="4" customWidth="1"/>
    <col min="12547" max="12800" width="9.140625" style="4"/>
    <col min="12801" max="12801" width="11" style="4" customWidth="1"/>
    <col min="12802" max="12802" width="9.85546875" style="4" customWidth="1"/>
    <col min="12803" max="13056" width="9.140625" style="4"/>
    <col min="13057" max="13057" width="11" style="4" customWidth="1"/>
    <col min="13058" max="13058" width="9.85546875" style="4" customWidth="1"/>
    <col min="13059" max="13312" width="9.140625" style="4"/>
    <col min="13313" max="13313" width="11" style="4" customWidth="1"/>
    <col min="13314" max="13314" width="9.85546875" style="4" customWidth="1"/>
    <col min="13315" max="13568" width="9.140625" style="4"/>
    <col min="13569" max="13569" width="11" style="4" customWidth="1"/>
    <col min="13570" max="13570" width="9.85546875" style="4" customWidth="1"/>
    <col min="13571" max="13824" width="9.140625" style="4"/>
    <col min="13825" max="13825" width="11" style="4" customWidth="1"/>
    <col min="13826" max="13826" width="9.85546875" style="4" customWidth="1"/>
    <col min="13827" max="14080" width="9.140625" style="4"/>
    <col min="14081" max="14081" width="11" style="4" customWidth="1"/>
    <col min="14082" max="14082" width="9.85546875" style="4" customWidth="1"/>
    <col min="14083" max="14336" width="9.140625" style="4"/>
    <col min="14337" max="14337" width="11" style="4" customWidth="1"/>
    <col min="14338" max="14338" width="9.85546875" style="4" customWidth="1"/>
    <col min="14339" max="14592" width="9.140625" style="4"/>
    <col min="14593" max="14593" width="11" style="4" customWidth="1"/>
    <col min="14594" max="14594" width="9.85546875" style="4" customWidth="1"/>
    <col min="14595" max="14848" width="9.140625" style="4"/>
    <col min="14849" max="14849" width="11" style="4" customWidth="1"/>
    <col min="14850" max="14850" width="9.85546875" style="4" customWidth="1"/>
    <col min="14851" max="15104" width="9.140625" style="4"/>
    <col min="15105" max="15105" width="11" style="4" customWidth="1"/>
    <col min="15106" max="15106" width="9.85546875" style="4" customWidth="1"/>
    <col min="15107" max="15360" width="9.140625" style="4"/>
    <col min="15361" max="15361" width="11" style="4" customWidth="1"/>
    <col min="15362" max="15362" width="9.85546875" style="4" customWidth="1"/>
    <col min="15363" max="15616" width="9.140625" style="4"/>
    <col min="15617" max="15617" width="11" style="4" customWidth="1"/>
    <col min="15618" max="15618" width="9.85546875" style="4" customWidth="1"/>
    <col min="15619" max="15872" width="9.140625" style="4"/>
    <col min="15873" max="15873" width="11" style="4" customWidth="1"/>
    <col min="15874" max="15874" width="9.85546875" style="4" customWidth="1"/>
    <col min="15875" max="16128" width="9.140625" style="4"/>
    <col min="16129" max="16129" width="11" style="4" customWidth="1"/>
    <col min="16130" max="16130" width="9.85546875" style="4" customWidth="1"/>
    <col min="16131" max="16384" width="9.140625" style="4"/>
  </cols>
  <sheetData>
    <row r="1" spans="1:6" ht="20.25" thickBot="1">
      <c r="A1" s="47" t="s">
        <v>209</v>
      </c>
    </row>
    <row r="2" spans="1:6" ht="15.75" thickTop="1"/>
    <row r="3" spans="1:6">
      <c r="A3" s="32" t="s">
        <v>220</v>
      </c>
      <c r="B3" s="32" t="s">
        <v>146</v>
      </c>
      <c r="C3" s="4" t="s">
        <v>145</v>
      </c>
      <c r="D3" s="4" t="s">
        <v>147</v>
      </c>
      <c r="E3" s="32" t="s">
        <v>144</v>
      </c>
      <c r="F3" s="18" t="s">
        <v>148</v>
      </c>
    </row>
    <row r="4" spans="1:6">
      <c r="A4" s="34" t="s">
        <v>149</v>
      </c>
      <c r="B4" s="62">
        <v>177</v>
      </c>
      <c r="C4" s="62">
        <v>19</v>
      </c>
      <c r="D4" s="62">
        <v>4</v>
      </c>
      <c r="E4" s="62">
        <f>SUM(B4:D4)</f>
        <v>200</v>
      </c>
      <c r="F4" s="18">
        <f>(E4/3643)</f>
        <v>5.489980785067252E-2</v>
      </c>
    </row>
    <row r="5" spans="1:6">
      <c r="A5" s="34" t="s">
        <v>150</v>
      </c>
      <c r="B5" s="62">
        <v>1120</v>
      </c>
      <c r="C5" s="62">
        <v>30</v>
      </c>
      <c r="D5" s="62">
        <v>28</v>
      </c>
      <c r="E5" s="62">
        <f t="shared" ref="E5:E8" si="0">SUM(B5:D5)</f>
        <v>1178</v>
      </c>
      <c r="F5" s="18">
        <f t="shared" ref="F5:F8" si="1">(E5/3643)</f>
        <v>0.32335986824046115</v>
      </c>
    </row>
    <row r="6" spans="1:6">
      <c r="A6" s="34" t="s">
        <v>151</v>
      </c>
      <c r="B6" s="62">
        <v>1077</v>
      </c>
      <c r="C6" s="62">
        <v>35</v>
      </c>
      <c r="D6" s="62">
        <v>252</v>
      </c>
      <c r="E6" s="62">
        <f t="shared" si="0"/>
        <v>1364</v>
      </c>
      <c r="F6" s="18">
        <f t="shared" si="1"/>
        <v>0.37441668954158658</v>
      </c>
    </row>
    <row r="7" spans="1:6">
      <c r="A7" s="34" t="s">
        <v>152</v>
      </c>
      <c r="B7" s="62">
        <v>448</v>
      </c>
      <c r="C7" s="62">
        <v>4</v>
      </c>
      <c r="D7" s="62">
        <v>330</v>
      </c>
      <c r="E7" s="62">
        <f t="shared" si="0"/>
        <v>782</v>
      </c>
      <c r="F7" s="18">
        <f t="shared" si="1"/>
        <v>0.21465824869612957</v>
      </c>
    </row>
    <row r="8" spans="1:6">
      <c r="A8" s="34" t="s">
        <v>153</v>
      </c>
      <c r="B8" s="62">
        <v>25</v>
      </c>
      <c r="C8" s="62">
        <v>0</v>
      </c>
      <c r="D8" s="62">
        <v>94</v>
      </c>
      <c r="E8" s="62">
        <f t="shared" si="0"/>
        <v>119</v>
      </c>
      <c r="F8" s="18">
        <f t="shared" si="1"/>
        <v>3.2665385671150148E-2</v>
      </c>
    </row>
    <row r="9" spans="1:6">
      <c r="A9" s="32"/>
      <c r="B9" s="63"/>
      <c r="C9" s="62"/>
      <c r="D9" s="62">
        <f>SUM(D4:D8)</f>
        <v>708</v>
      </c>
      <c r="E9" s="62">
        <f>SUM(E4:E8)</f>
        <v>3643</v>
      </c>
      <c r="F9" s="18"/>
    </row>
    <row r="10" spans="1:6">
      <c r="A10" s="32"/>
      <c r="B10" s="32"/>
      <c r="F10" s="18"/>
    </row>
    <row r="11" spans="1:6" ht="18" thickBot="1">
      <c r="A11" s="48" t="s">
        <v>195</v>
      </c>
    </row>
    <row r="12" spans="1:6" ht="15.75" thickTop="1">
      <c r="A12" s="4" t="s">
        <v>220</v>
      </c>
      <c r="B12" s="4" t="s">
        <v>112</v>
      </c>
      <c r="C12" s="4" t="s">
        <v>139</v>
      </c>
    </row>
    <row r="13" spans="1:6">
      <c r="A13" s="34" t="s">
        <v>149</v>
      </c>
      <c r="B13" s="18">
        <v>0.45971223021582736</v>
      </c>
      <c r="C13" s="33">
        <v>5.5E-2</v>
      </c>
    </row>
    <row r="14" spans="1:6">
      <c r="A14" s="34" t="s">
        <v>150</v>
      </c>
      <c r="B14" s="18">
        <v>0.2568345323741007</v>
      </c>
      <c r="C14" s="33">
        <v>0.32300000000000001</v>
      </c>
    </row>
    <row r="15" spans="1:6">
      <c r="A15" s="34" t="s">
        <v>151</v>
      </c>
      <c r="B15" s="18">
        <v>0.18441247002398081</v>
      </c>
      <c r="C15" s="33">
        <v>0.374</v>
      </c>
    </row>
    <row r="16" spans="1:6">
      <c r="A16" s="34" t="s">
        <v>152</v>
      </c>
      <c r="B16" s="18">
        <v>8.1534772182254203E-2</v>
      </c>
      <c r="C16" s="33">
        <v>0.215</v>
      </c>
    </row>
    <row r="17" spans="1:3">
      <c r="A17" s="34" t="s">
        <v>153</v>
      </c>
      <c r="B17" s="18">
        <v>1.750599520383693E-2</v>
      </c>
      <c r="C17" s="33">
        <v>3.3000000000000002E-2</v>
      </c>
    </row>
    <row r="19" spans="1:3" ht="18" thickBot="1">
      <c r="A19" s="48" t="s">
        <v>196</v>
      </c>
    </row>
    <row r="20" spans="1:3" ht="15.75" thickTop="1">
      <c r="A20" s="4" t="s">
        <v>220</v>
      </c>
      <c r="B20" s="4" t="s">
        <v>112</v>
      </c>
      <c r="C20" s="4" t="s">
        <v>139</v>
      </c>
    </row>
    <row r="21" spans="1:3">
      <c r="A21" s="34" t="s">
        <v>154</v>
      </c>
      <c r="B21" s="18">
        <v>0.46</v>
      </c>
      <c r="C21" s="33">
        <v>5.5E-2</v>
      </c>
    </row>
    <row r="22" spans="1:3">
      <c r="A22" s="34" t="s">
        <v>155</v>
      </c>
      <c r="B22" s="18">
        <v>0.71700000000000008</v>
      </c>
      <c r="C22" s="33">
        <v>0.378</v>
      </c>
    </row>
    <row r="23" spans="1:3">
      <c r="A23" s="34" t="s">
        <v>156</v>
      </c>
      <c r="B23" s="18">
        <v>0.90100000000000002</v>
      </c>
      <c r="C23" s="33">
        <v>0.752</v>
      </c>
    </row>
    <row r="24" spans="1:3">
      <c r="A24" s="34" t="s">
        <v>157</v>
      </c>
      <c r="B24" s="18">
        <v>0.98199999999999998</v>
      </c>
      <c r="C24" s="33">
        <v>0.96699999999999997</v>
      </c>
    </row>
    <row r="27" spans="1:3">
      <c r="A27" s="20"/>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cols>
    <col min="1" max="1" width="26" bestFit="1" customWidth="1"/>
    <col min="2" max="4" width="9.85546875" customWidth="1"/>
    <col min="6" max="6" width="12.85546875" customWidth="1"/>
    <col min="254" max="254" width="24.28515625" bestFit="1" customWidth="1"/>
    <col min="256" max="256" width="10.140625" bestFit="1" customWidth="1"/>
    <col min="510" max="510" width="24.28515625" bestFit="1" customWidth="1"/>
    <col min="512" max="512" width="10.140625" bestFit="1" customWidth="1"/>
    <col min="766" max="766" width="24.28515625" bestFit="1" customWidth="1"/>
    <col min="768" max="768" width="10.140625" bestFit="1" customWidth="1"/>
    <col min="1022" max="1022" width="24.28515625" bestFit="1" customWidth="1"/>
    <col min="1024" max="1024" width="10.140625" bestFit="1" customWidth="1"/>
    <col min="1278" max="1278" width="24.28515625" bestFit="1" customWidth="1"/>
    <col min="1280" max="1280" width="10.140625" bestFit="1" customWidth="1"/>
    <col min="1534" max="1534" width="24.28515625" bestFit="1" customWidth="1"/>
    <col min="1536" max="1536" width="10.140625" bestFit="1" customWidth="1"/>
    <col min="1790" max="1790" width="24.28515625" bestFit="1" customWidth="1"/>
    <col min="1792" max="1792" width="10.140625" bestFit="1" customWidth="1"/>
    <col min="2046" max="2046" width="24.28515625" bestFit="1" customWidth="1"/>
    <col min="2048" max="2048" width="10.140625" bestFit="1" customWidth="1"/>
    <col min="2302" max="2302" width="24.28515625" bestFit="1" customWidth="1"/>
    <col min="2304" max="2304" width="10.140625" bestFit="1" customWidth="1"/>
    <col min="2558" max="2558" width="24.28515625" bestFit="1" customWidth="1"/>
    <col min="2560" max="2560" width="10.140625" bestFit="1" customWidth="1"/>
    <col min="2814" max="2814" width="24.28515625" bestFit="1" customWidth="1"/>
    <col min="2816" max="2816" width="10.140625" bestFit="1" customWidth="1"/>
    <col min="3070" max="3070" width="24.28515625" bestFit="1" customWidth="1"/>
    <col min="3072" max="3072" width="10.140625" bestFit="1" customWidth="1"/>
    <col min="3326" max="3326" width="24.28515625" bestFit="1" customWidth="1"/>
    <col min="3328" max="3328" width="10.140625" bestFit="1" customWidth="1"/>
    <col min="3582" max="3582" width="24.28515625" bestFit="1" customWidth="1"/>
    <col min="3584" max="3584" width="10.140625" bestFit="1" customWidth="1"/>
    <col min="3838" max="3838" width="24.28515625" bestFit="1" customWidth="1"/>
    <col min="3840" max="3840" width="10.140625" bestFit="1" customWidth="1"/>
    <col min="4094" max="4094" width="24.28515625" bestFit="1" customWidth="1"/>
    <col min="4096" max="4096" width="10.140625" bestFit="1" customWidth="1"/>
    <col min="4350" max="4350" width="24.28515625" bestFit="1" customWidth="1"/>
    <col min="4352" max="4352" width="10.140625" bestFit="1" customWidth="1"/>
    <col min="4606" max="4606" width="24.28515625" bestFit="1" customWidth="1"/>
    <col min="4608" max="4608" width="10.140625" bestFit="1" customWidth="1"/>
    <col min="4862" max="4862" width="24.28515625" bestFit="1" customWidth="1"/>
    <col min="4864" max="4864" width="10.140625" bestFit="1" customWidth="1"/>
    <col min="5118" max="5118" width="24.28515625" bestFit="1" customWidth="1"/>
    <col min="5120" max="5120" width="10.140625" bestFit="1" customWidth="1"/>
    <col min="5374" max="5374" width="24.28515625" bestFit="1" customWidth="1"/>
    <col min="5376" max="5376" width="10.140625" bestFit="1" customWidth="1"/>
    <col min="5630" max="5630" width="24.28515625" bestFit="1" customWidth="1"/>
    <col min="5632" max="5632" width="10.140625" bestFit="1" customWidth="1"/>
    <col min="5886" max="5886" width="24.28515625" bestFit="1" customWidth="1"/>
    <col min="5888" max="5888" width="10.140625" bestFit="1" customWidth="1"/>
    <col min="6142" max="6142" width="24.28515625" bestFit="1" customWidth="1"/>
    <col min="6144" max="6144" width="10.140625" bestFit="1" customWidth="1"/>
    <col min="6398" max="6398" width="24.28515625" bestFit="1" customWidth="1"/>
    <col min="6400" max="6400" width="10.140625" bestFit="1" customWidth="1"/>
    <col min="6654" max="6654" width="24.28515625" bestFit="1" customWidth="1"/>
    <col min="6656" max="6656" width="10.140625" bestFit="1" customWidth="1"/>
    <col min="6910" max="6910" width="24.28515625" bestFit="1" customWidth="1"/>
    <col min="6912" max="6912" width="10.140625" bestFit="1" customWidth="1"/>
    <col min="7166" max="7166" width="24.28515625" bestFit="1" customWidth="1"/>
    <col min="7168" max="7168" width="10.140625" bestFit="1" customWidth="1"/>
    <col min="7422" max="7422" width="24.28515625" bestFit="1" customWidth="1"/>
    <col min="7424" max="7424" width="10.140625" bestFit="1" customWidth="1"/>
    <col min="7678" max="7678" width="24.28515625" bestFit="1" customWidth="1"/>
    <col min="7680" max="7680" width="10.140625" bestFit="1" customWidth="1"/>
    <col min="7934" max="7934" width="24.28515625" bestFit="1" customWidth="1"/>
    <col min="7936" max="7936" width="10.140625" bestFit="1" customWidth="1"/>
    <col min="8190" max="8190" width="24.28515625" bestFit="1" customWidth="1"/>
    <col min="8192" max="8192" width="10.140625" bestFit="1" customWidth="1"/>
    <col min="8446" max="8446" width="24.28515625" bestFit="1" customWidth="1"/>
    <col min="8448" max="8448" width="10.140625" bestFit="1" customWidth="1"/>
    <col min="8702" max="8702" width="24.28515625" bestFit="1" customWidth="1"/>
    <col min="8704" max="8704" width="10.140625" bestFit="1" customWidth="1"/>
    <col min="8958" max="8958" width="24.28515625" bestFit="1" customWidth="1"/>
    <col min="8960" max="8960" width="10.140625" bestFit="1" customWidth="1"/>
    <col min="9214" max="9214" width="24.28515625" bestFit="1" customWidth="1"/>
    <col min="9216" max="9216" width="10.140625" bestFit="1" customWidth="1"/>
    <col min="9470" max="9470" width="24.28515625" bestFit="1" customWidth="1"/>
    <col min="9472" max="9472" width="10.140625" bestFit="1" customWidth="1"/>
    <col min="9726" max="9726" width="24.28515625" bestFit="1" customWidth="1"/>
    <col min="9728" max="9728" width="10.140625" bestFit="1" customWidth="1"/>
    <col min="9982" max="9982" width="24.28515625" bestFit="1" customWidth="1"/>
    <col min="9984" max="9984" width="10.140625" bestFit="1" customWidth="1"/>
    <col min="10238" max="10238" width="24.28515625" bestFit="1" customWidth="1"/>
    <col min="10240" max="10240" width="10.140625" bestFit="1" customWidth="1"/>
    <col min="10494" max="10494" width="24.28515625" bestFit="1" customWidth="1"/>
    <col min="10496" max="10496" width="10.140625" bestFit="1" customWidth="1"/>
    <col min="10750" max="10750" width="24.28515625" bestFit="1" customWidth="1"/>
    <col min="10752" max="10752" width="10.140625" bestFit="1" customWidth="1"/>
    <col min="11006" max="11006" width="24.28515625" bestFit="1" customWidth="1"/>
    <col min="11008" max="11008" width="10.140625" bestFit="1" customWidth="1"/>
    <col min="11262" max="11262" width="24.28515625" bestFit="1" customWidth="1"/>
    <col min="11264" max="11264" width="10.140625" bestFit="1" customWidth="1"/>
    <col min="11518" max="11518" width="24.28515625" bestFit="1" customWidth="1"/>
    <col min="11520" max="11520" width="10.140625" bestFit="1" customWidth="1"/>
    <col min="11774" max="11774" width="24.28515625" bestFit="1" customWidth="1"/>
    <col min="11776" max="11776" width="10.140625" bestFit="1" customWidth="1"/>
    <col min="12030" max="12030" width="24.28515625" bestFit="1" customWidth="1"/>
    <col min="12032" max="12032" width="10.140625" bestFit="1" customWidth="1"/>
    <col min="12286" max="12286" width="24.28515625" bestFit="1" customWidth="1"/>
    <col min="12288" max="12288" width="10.140625" bestFit="1" customWidth="1"/>
    <col min="12542" max="12542" width="24.28515625" bestFit="1" customWidth="1"/>
    <col min="12544" max="12544" width="10.140625" bestFit="1" customWidth="1"/>
    <col min="12798" max="12798" width="24.28515625" bestFit="1" customWidth="1"/>
    <col min="12800" max="12800" width="10.140625" bestFit="1" customWidth="1"/>
    <col min="13054" max="13054" width="24.28515625" bestFit="1" customWidth="1"/>
    <col min="13056" max="13056" width="10.140625" bestFit="1" customWidth="1"/>
    <col min="13310" max="13310" width="24.28515625" bestFit="1" customWidth="1"/>
    <col min="13312" max="13312" width="10.140625" bestFit="1" customWidth="1"/>
    <col min="13566" max="13566" width="24.28515625" bestFit="1" customWidth="1"/>
    <col min="13568" max="13568" width="10.140625" bestFit="1" customWidth="1"/>
    <col min="13822" max="13822" width="24.28515625" bestFit="1" customWidth="1"/>
    <col min="13824" max="13824" width="10.140625" bestFit="1" customWidth="1"/>
    <col min="14078" max="14078" width="24.28515625" bestFit="1" customWidth="1"/>
    <col min="14080" max="14080" width="10.140625" bestFit="1" customWidth="1"/>
    <col min="14334" max="14334" width="24.28515625" bestFit="1" customWidth="1"/>
    <col min="14336" max="14336" width="10.140625" bestFit="1" customWidth="1"/>
    <col min="14590" max="14590" width="24.28515625" bestFit="1" customWidth="1"/>
    <col min="14592" max="14592" width="10.140625" bestFit="1" customWidth="1"/>
    <col min="14846" max="14846" width="24.28515625" bestFit="1" customWidth="1"/>
    <col min="14848" max="14848" width="10.140625" bestFit="1" customWidth="1"/>
    <col min="15102" max="15102" width="24.28515625" bestFit="1" customWidth="1"/>
    <col min="15104" max="15104" width="10.140625" bestFit="1" customWidth="1"/>
    <col min="15358" max="15358" width="24.28515625" bestFit="1" customWidth="1"/>
    <col min="15360" max="15360" width="10.140625" bestFit="1" customWidth="1"/>
    <col min="15614" max="15614" width="24.28515625" bestFit="1" customWidth="1"/>
    <col min="15616" max="15616" width="10.140625" bestFit="1" customWidth="1"/>
    <col min="15870" max="15870" width="24.28515625" bestFit="1" customWidth="1"/>
    <col min="15872" max="15872" width="10.140625" bestFit="1" customWidth="1"/>
    <col min="16126" max="16126" width="24.28515625" bestFit="1" customWidth="1"/>
    <col min="16128" max="16128" width="10.140625" bestFit="1" customWidth="1"/>
  </cols>
  <sheetData>
    <row r="1" spans="1:6" ht="20.25" thickBot="1">
      <c r="A1" s="47" t="s">
        <v>210</v>
      </c>
      <c r="E1" s="2"/>
      <c r="F1" s="2"/>
    </row>
    <row r="2" spans="1:6" ht="15.75" thickTop="1"/>
    <row r="3" spans="1:6">
      <c r="A3" s="25" t="s">
        <v>220</v>
      </c>
      <c r="B3" s="25" t="s">
        <v>108</v>
      </c>
      <c r="C3" s="25" t="s">
        <v>112</v>
      </c>
      <c r="D3" s="25" t="s">
        <v>139</v>
      </c>
    </row>
    <row r="4" spans="1:6">
      <c r="A4" s="25" t="s">
        <v>158</v>
      </c>
      <c r="B4" s="60">
        <v>2974</v>
      </c>
      <c r="C4" s="60">
        <v>3712</v>
      </c>
      <c r="D4" s="60">
        <v>3849</v>
      </c>
    </row>
    <row r="5" spans="1:6">
      <c r="A5" s="25" t="s">
        <v>6</v>
      </c>
      <c r="B5" s="60">
        <v>40</v>
      </c>
      <c r="C5" s="60">
        <v>38</v>
      </c>
      <c r="D5" s="60">
        <v>47</v>
      </c>
    </row>
    <row r="6" spans="1:6">
      <c r="A6" s="25" t="s">
        <v>159</v>
      </c>
      <c r="B6" s="60">
        <v>201</v>
      </c>
      <c r="C6" s="60">
        <v>347</v>
      </c>
      <c r="D6" s="60">
        <v>321</v>
      </c>
    </row>
    <row r="7" spans="1:6">
      <c r="A7" s="25" t="s">
        <v>160</v>
      </c>
      <c r="B7" s="60">
        <v>53</v>
      </c>
      <c r="C7" s="60">
        <f>(3+22+4)</f>
        <v>29</v>
      </c>
      <c r="D7" s="60">
        <v>58</v>
      </c>
      <c r="E7" s="2"/>
      <c r="F7" s="2"/>
    </row>
    <row r="8" spans="1:6">
      <c r="A8" s="25" t="s">
        <v>161</v>
      </c>
      <c r="B8" s="60">
        <v>42</v>
      </c>
      <c r="C8" s="60">
        <v>34</v>
      </c>
      <c r="D8" s="60">
        <v>75</v>
      </c>
      <c r="E8" s="2"/>
      <c r="F8" s="2"/>
    </row>
    <row r="9" spans="1:6">
      <c r="A9" s="25"/>
      <c r="B9" s="60">
        <f>SUM(B4:B8)</f>
        <v>3310</v>
      </c>
      <c r="C9" s="60">
        <f>SUM(C4:C8)</f>
        <v>4160</v>
      </c>
      <c r="D9" s="60">
        <f>SUM(D4:D8)</f>
        <v>4350</v>
      </c>
      <c r="E9" s="2"/>
      <c r="F9" s="2"/>
    </row>
    <row r="10" spans="1:6">
      <c r="E10" s="2"/>
      <c r="F10" s="2"/>
    </row>
    <row r="11" spans="1:6">
      <c r="E11" s="2"/>
      <c r="F11" s="2"/>
    </row>
    <row r="30" spans="1:1">
      <c r="A30" s="2"/>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heetViews>
  <sheetFormatPr defaultRowHeight="15"/>
  <cols>
    <col min="1" max="1" width="11" style="4" customWidth="1"/>
    <col min="2" max="2" width="22.42578125" style="4" customWidth="1"/>
    <col min="3" max="3" width="17.140625" style="4" customWidth="1"/>
    <col min="4" max="257" width="9.140625" style="4"/>
    <col min="258" max="258" width="20.5703125" style="4" bestFit="1" customWidth="1"/>
    <col min="259" max="259" width="15.140625" style="4" bestFit="1" customWidth="1"/>
    <col min="260" max="513" width="9.140625" style="4"/>
    <col min="514" max="514" width="20.5703125" style="4" bestFit="1" customWidth="1"/>
    <col min="515" max="515" width="15.140625" style="4" bestFit="1" customWidth="1"/>
    <col min="516" max="769" width="9.140625" style="4"/>
    <col min="770" max="770" width="20.5703125" style="4" bestFit="1" customWidth="1"/>
    <col min="771" max="771" width="15.140625" style="4" bestFit="1" customWidth="1"/>
    <col min="772" max="1025" width="9.140625" style="4"/>
    <col min="1026" max="1026" width="20.5703125" style="4" bestFit="1" customWidth="1"/>
    <col min="1027" max="1027" width="15.140625" style="4" bestFit="1" customWidth="1"/>
    <col min="1028" max="1281" width="9.140625" style="4"/>
    <col min="1282" max="1282" width="20.5703125" style="4" bestFit="1" customWidth="1"/>
    <col min="1283" max="1283" width="15.140625" style="4" bestFit="1" customWidth="1"/>
    <col min="1284" max="1537" width="9.140625" style="4"/>
    <col min="1538" max="1538" width="20.5703125" style="4" bestFit="1" customWidth="1"/>
    <col min="1539" max="1539" width="15.140625" style="4" bestFit="1" customWidth="1"/>
    <col min="1540" max="1793" width="9.140625" style="4"/>
    <col min="1794" max="1794" width="20.5703125" style="4" bestFit="1" customWidth="1"/>
    <col min="1795" max="1795" width="15.140625" style="4" bestFit="1" customWidth="1"/>
    <col min="1796" max="2049" width="9.140625" style="4"/>
    <col min="2050" max="2050" width="20.5703125" style="4" bestFit="1" customWidth="1"/>
    <col min="2051" max="2051" width="15.140625" style="4" bestFit="1" customWidth="1"/>
    <col min="2052" max="2305" width="9.140625" style="4"/>
    <col min="2306" max="2306" width="20.5703125" style="4" bestFit="1" customWidth="1"/>
    <col min="2307" max="2307" width="15.140625" style="4" bestFit="1" customWidth="1"/>
    <col min="2308" max="2561" width="9.140625" style="4"/>
    <col min="2562" max="2562" width="20.5703125" style="4" bestFit="1" customWidth="1"/>
    <col min="2563" max="2563" width="15.140625" style="4" bestFit="1" customWidth="1"/>
    <col min="2564" max="2817" width="9.140625" style="4"/>
    <col min="2818" max="2818" width="20.5703125" style="4" bestFit="1" customWidth="1"/>
    <col min="2819" max="2819" width="15.140625" style="4" bestFit="1" customWidth="1"/>
    <col min="2820" max="3073" width="9.140625" style="4"/>
    <col min="3074" max="3074" width="20.5703125" style="4" bestFit="1" customWidth="1"/>
    <col min="3075" max="3075" width="15.140625" style="4" bestFit="1" customWidth="1"/>
    <col min="3076" max="3329" width="9.140625" style="4"/>
    <col min="3330" max="3330" width="20.5703125" style="4" bestFit="1" customWidth="1"/>
    <col min="3331" max="3331" width="15.140625" style="4" bestFit="1" customWidth="1"/>
    <col min="3332" max="3585" width="9.140625" style="4"/>
    <col min="3586" max="3586" width="20.5703125" style="4" bestFit="1" customWidth="1"/>
    <col min="3587" max="3587" width="15.140625" style="4" bestFit="1" customWidth="1"/>
    <col min="3588" max="3841" width="9.140625" style="4"/>
    <col min="3842" max="3842" width="20.5703125" style="4" bestFit="1" customWidth="1"/>
    <col min="3843" max="3843" width="15.140625" style="4" bestFit="1" customWidth="1"/>
    <col min="3844" max="4097" width="9.140625" style="4"/>
    <col min="4098" max="4098" width="20.5703125" style="4" bestFit="1" customWidth="1"/>
    <col min="4099" max="4099" width="15.140625" style="4" bestFit="1" customWidth="1"/>
    <col min="4100" max="4353" width="9.140625" style="4"/>
    <col min="4354" max="4354" width="20.5703125" style="4" bestFit="1" customWidth="1"/>
    <col min="4355" max="4355" width="15.140625" style="4" bestFit="1" customWidth="1"/>
    <col min="4356" max="4609" width="9.140625" style="4"/>
    <col min="4610" max="4610" width="20.5703125" style="4" bestFit="1" customWidth="1"/>
    <col min="4611" max="4611" width="15.140625" style="4" bestFit="1" customWidth="1"/>
    <col min="4612" max="4865" width="9.140625" style="4"/>
    <col min="4866" max="4866" width="20.5703125" style="4" bestFit="1" customWidth="1"/>
    <col min="4867" max="4867" width="15.140625" style="4" bestFit="1" customWidth="1"/>
    <col min="4868" max="5121" width="9.140625" style="4"/>
    <col min="5122" max="5122" width="20.5703125" style="4" bestFit="1" customWidth="1"/>
    <col min="5123" max="5123" width="15.140625" style="4" bestFit="1" customWidth="1"/>
    <col min="5124" max="5377" width="9.140625" style="4"/>
    <col min="5378" max="5378" width="20.5703125" style="4" bestFit="1" customWidth="1"/>
    <col min="5379" max="5379" width="15.140625" style="4" bestFit="1" customWidth="1"/>
    <col min="5380" max="5633" width="9.140625" style="4"/>
    <col min="5634" max="5634" width="20.5703125" style="4" bestFit="1" customWidth="1"/>
    <col min="5635" max="5635" width="15.140625" style="4" bestFit="1" customWidth="1"/>
    <col min="5636" max="5889" width="9.140625" style="4"/>
    <col min="5890" max="5890" width="20.5703125" style="4" bestFit="1" customWidth="1"/>
    <col min="5891" max="5891" width="15.140625" style="4" bestFit="1" customWidth="1"/>
    <col min="5892" max="6145" width="9.140625" style="4"/>
    <col min="6146" max="6146" width="20.5703125" style="4" bestFit="1" customWidth="1"/>
    <col min="6147" max="6147" width="15.140625" style="4" bestFit="1" customWidth="1"/>
    <col min="6148" max="6401" width="9.140625" style="4"/>
    <col min="6402" max="6402" width="20.5703125" style="4" bestFit="1" customWidth="1"/>
    <col min="6403" max="6403" width="15.140625" style="4" bestFit="1" customWidth="1"/>
    <col min="6404" max="6657" width="9.140625" style="4"/>
    <col min="6658" max="6658" width="20.5703125" style="4" bestFit="1" customWidth="1"/>
    <col min="6659" max="6659" width="15.140625" style="4" bestFit="1" customWidth="1"/>
    <col min="6660" max="6913" width="9.140625" style="4"/>
    <col min="6914" max="6914" width="20.5703125" style="4" bestFit="1" customWidth="1"/>
    <col min="6915" max="6915" width="15.140625" style="4" bestFit="1" customWidth="1"/>
    <col min="6916" max="7169" width="9.140625" style="4"/>
    <col min="7170" max="7170" width="20.5703125" style="4" bestFit="1" customWidth="1"/>
    <col min="7171" max="7171" width="15.140625" style="4" bestFit="1" customWidth="1"/>
    <col min="7172" max="7425" width="9.140625" style="4"/>
    <col min="7426" max="7426" width="20.5703125" style="4" bestFit="1" customWidth="1"/>
    <col min="7427" max="7427" width="15.140625" style="4" bestFit="1" customWidth="1"/>
    <col min="7428" max="7681" width="9.140625" style="4"/>
    <col min="7682" max="7682" width="20.5703125" style="4" bestFit="1" customWidth="1"/>
    <col min="7683" max="7683" width="15.140625" style="4" bestFit="1" customWidth="1"/>
    <col min="7684" max="7937" width="9.140625" style="4"/>
    <col min="7938" max="7938" width="20.5703125" style="4" bestFit="1" customWidth="1"/>
    <col min="7939" max="7939" width="15.140625" style="4" bestFit="1" customWidth="1"/>
    <col min="7940" max="8193" width="9.140625" style="4"/>
    <col min="8194" max="8194" width="20.5703125" style="4" bestFit="1" customWidth="1"/>
    <col min="8195" max="8195" width="15.140625" style="4" bestFit="1" customWidth="1"/>
    <col min="8196" max="8449" width="9.140625" style="4"/>
    <col min="8450" max="8450" width="20.5703125" style="4" bestFit="1" customWidth="1"/>
    <col min="8451" max="8451" width="15.140625" style="4" bestFit="1" customWidth="1"/>
    <col min="8452" max="8705" width="9.140625" style="4"/>
    <col min="8706" max="8706" width="20.5703125" style="4" bestFit="1" customWidth="1"/>
    <col min="8707" max="8707" width="15.140625" style="4" bestFit="1" customWidth="1"/>
    <col min="8708" max="8961" width="9.140625" style="4"/>
    <col min="8962" max="8962" width="20.5703125" style="4" bestFit="1" customWidth="1"/>
    <col min="8963" max="8963" width="15.140625" style="4" bestFit="1" customWidth="1"/>
    <col min="8964" max="9217" width="9.140625" style="4"/>
    <col min="9218" max="9218" width="20.5703125" style="4" bestFit="1" customWidth="1"/>
    <col min="9219" max="9219" width="15.140625" style="4" bestFit="1" customWidth="1"/>
    <col min="9220" max="9473" width="9.140625" style="4"/>
    <col min="9474" max="9474" width="20.5703125" style="4" bestFit="1" customWidth="1"/>
    <col min="9475" max="9475" width="15.140625" style="4" bestFit="1" customWidth="1"/>
    <col min="9476" max="9729" width="9.140625" style="4"/>
    <col min="9730" max="9730" width="20.5703125" style="4" bestFit="1" customWidth="1"/>
    <col min="9731" max="9731" width="15.140625" style="4" bestFit="1" customWidth="1"/>
    <col min="9732" max="9985" width="9.140625" style="4"/>
    <col min="9986" max="9986" width="20.5703125" style="4" bestFit="1" customWidth="1"/>
    <col min="9987" max="9987" width="15.140625" style="4" bestFit="1" customWidth="1"/>
    <col min="9988" max="10241" width="9.140625" style="4"/>
    <col min="10242" max="10242" width="20.5703125" style="4" bestFit="1" customWidth="1"/>
    <col min="10243" max="10243" width="15.140625" style="4" bestFit="1" customWidth="1"/>
    <col min="10244" max="10497" width="9.140625" style="4"/>
    <col min="10498" max="10498" width="20.5703125" style="4" bestFit="1" customWidth="1"/>
    <col min="10499" max="10499" width="15.140625" style="4" bestFit="1" customWidth="1"/>
    <col min="10500" max="10753" width="9.140625" style="4"/>
    <col min="10754" max="10754" width="20.5703125" style="4" bestFit="1" customWidth="1"/>
    <col min="10755" max="10755" width="15.140625" style="4" bestFit="1" customWidth="1"/>
    <col min="10756" max="11009" width="9.140625" style="4"/>
    <col min="11010" max="11010" width="20.5703125" style="4" bestFit="1" customWidth="1"/>
    <col min="11011" max="11011" width="15.140625" style="4" bestFit="1" customWidth="1"/>
    <col min="11012" max="11265" width="9.140625" style="4"/>
    <col min="11266" max="11266" width="20.5703125" style="4" bestFit="1" customWidth="1"/>
    <col min="11267" max="11267" width="15.140625" style="4" bestFit="1" customWidth="1"/>
    <col min="11268" max="11521" width="9.140625" style="4"/>
    <col min="11522" max="11522" width="20.5703125" style="4" bestFit="1" customWidth="1"/>
    <col min="11523" max="11523" width="15.140625" style="4" bestFit="1" customWidth="1"/>
    <col min="11524" max="11777" width="9.140625" style="4"/>
    <col min="11778" max="11778" width="20.5703125" style="4" bestFit="1" customWidth="1"/>
    <col min="11779" max="11779" width="15.140625" style="4" bestFit="1" customWidth="1"/>
    <col min="11780" max="12033" width="9.140625" style="4"/>
    <col min="12034" max="12034" width="20.5703125" style="4" bestFit="1" customWidth="1"/>
    <col min="12035" max="12035" width="15.140625" style="4" bestFit="1" customWidth="1"/>
    <col min="12036" max="12289" width="9.140625" style="4"/>
    <col min="12290" max="12290" width="20.5703125" style="4" bestFit="1" customWidth="1"/>
    <col min="12291" max="12291" width="15.140625" style="4" bestFit="1" customWidth="1"/>
    <col min="12292" max="12545" width="9.140625" style="4"/>
    <col min="12546" max="12546" width="20.5703125" style="4" bestFit="1" customWidth="1"/>
    <col min="12547" max="12547" width="15.140625" style="4" bestFit="1" customWidth="1"/>
    <col min="12548" max="12801" width="9.140625" style="4"/>
    <col min="12802" max="12802" width="20.5703125" style="4" bestFit="1" customWidth="1"/>
    <col min="12803" max="12803" width="15.140625" style="4" bestFit="1" customWidth="1"/>
    <col min="12804" max="13057" width="9.140625" style="4"/>
    <col min="13058" max="13058" width="20.5703125" style="4" bestFit="1" customWidth="1"/>
    <col min="13059" max="13059" width="15.140625" style="4" bestFit="1" customWidth="1"/>
    <col min="13060" max="13313" width="9.140625" style="4"/>
    <col min="13314" max="13314" width="20.5703125" style="4" bestFit="1" customWidth="1"/>
    <col min="13315" max="13315" width="15.140625" style="4" bestFit="1" customWidth="1"/>
    <col min="13316" max="13569" width="9.140625" style="4"/>
    <col min="13570" max="13570" width="20.5703125" style="4" bestFit="1" customWidth="1"/>
    <col min="13571" max="13571" width="15.140625" style="4" bestFit="1" customWidth="1"/>
    <col min="13572" max="13825" width="9.140625" style="4"/>
    <col min="13826" max="13826" width="20.5703125" style="4" bestFit="1" customWidth="1"/>
    <col min="13827" max="13827" width="15.140625" style="4" bestFit="1" customWidth="1"/>
    <col min="13828" max="14081" width="9.140625" style="4"/>
    <col min="14082" max="14082" width="20.5703125" style="4" bestFit="1" customWidth="1"/>
    <col min="14083" max="14083" width="15.140625" style="4" bestFit="1" customWidth="1"/>
    <col min="14084" max="14337" width="9.140625" style="4"/>
    <col min="14338" max="14338" width="20.5703125" style="4" bestFit="1" customWidth="1"/>
    <col min="14339" max="14339" width="15.140625" style="4" bestFit="1" customWidth="1"/>
    <col min="14340" max="14593" width="9.140625" style="4"/>
    <col min="14594" max="14594" width="20.5703125" style="4" bestFit="1" customWidth="1"/>
    <col min="14595" max="14595" width="15.140625" style="4" bestFit="1" customWidth="1"/>
    <col min="14596" max="14849" width="9.140625" style="4"/>
    <col min="14850" max="14850" width="20.5703125" style="4" bestFit="1" customWidth="1"/>
    <col min="14851" max="14851" width="15.140625" style="4" bestFit="1" customWidth="1"/>
    <col min="14852" max="15105" width="9.140625" style="4"/>
    <col min="15106" max="15106" width="20.5703125" style="4" bestFit="1" customWidth="1"/>
    <col min="15107" max="15107" width="15.140625" style="4" bestFit="1" customWidth="1"/>
    <col min="15108" max="15361" width="9.140625" style="4"/>
    <col min="15362" max="15362" width="20.5703125" style="4" bestFit="1" customWidth="1"/>
    <col min="15363" max="15363" width="15.140625" style="4" bestFit="1" customWidth="1"/>
    <col min="15364" max="15617" width="9.140625" style="4"/>
    <col min="15618" max="15618" width="20.5703125" style="4" bestFit="1" customWidth="1"/>
    <col min="15619" max="15619" width="15.140625" style="4" bestFit="1" customWidth="1"/>
    <col min="15620" max="15873" width="9.140625" style="4"/>
    <col min="15874" max="15874" width="20.5703125" style="4" bestFit="1" customWidth="1"/>
    <col min="15875" max="15875" width="15.140625" style="4" bestFit="1" customWidth="1"/>
    <col min="15876" max="16129" width="9.140625" style="4"/>
    <col min="16130" max="16130" width="20.5703125" style="4" bestFit="1" customWidth="1"/>
    <col min="16131" max="16131" width="15.140625" style="4" bestFit="1" customWidth="1"/>
    <col min="16132" max="16384" width="9.140625" style="4"/>
  </cols>
  <sheetData>
    <row r="1" spans="1:3" ht="20.25" thickBot="1">
      <c r="A1" s="47" t="s">
        <v>211</v>
      </c>
    </row>
    <row r="2" spans="1:3" ht="15.75" thickTop="1"/>
    <row r="3" spans="1:3">
      <c r="A3" s="4" t="s">
        <v>220</v>
      </c>
      <c r="B3" s="4" t="s">
        <v>7</v>
      </c>
      <c r="C3" s="4" t="s">
        <v>170</v>
      </c>
    </row>
    <row r="4" spans="1:3">
      <c r="A4" s="15" t="s">
        <v>171</v>
      </c>
      <c r="B4" s="4">
        <v>716</v>
      </c>
      <c r="C4" s="16">
        <f>(B4/2325)</f>
        <v>0.30795698924731185</v>
      </c>
    </row>
    <row r="5" spans="1:3">
      <c r="A5" s="15" t="s">
        <v>172</v>
      </c>
      <c r="B5" s="4">
        <v>669</v>
      </c>
      <c r="C5" s="16">
        <f t="shared" ref="C5:C11" si="0">(B5/2325)</f>
        <v>0.28774193548387095</v>
      </c>
    </row>
    <row r="6" spans="1:3">
      <c r="A6" s="15" t="s">
        <v>173</v>
      </c>
      <c r="B6" s="4">
        <v>437</v>
      </c>
      <c r="C6" s="16">
        <f t="shared" si="0"/>
        <v>0.18795698924731183</v>
      </c>
    </row>
    <row r="7" spans="1:3">
      <c r="A7" s="15" t="s">
        <v>174</v>
      </c>
      <c r="B7" s="4">
        <v>211</v>
      </c>
      <c r="C7" s="16">
        <f t="shared" si="0"/>
        <v>9.0752688172043017E-2</v>
      </c>
    </row>
    <row r="8" spans="1:3">
      <c r="A8" s="15" t="s">
        <v>175</v>
      </c>
      <c r="B8" s="4">
        <v>188</v>
      </c>
      <c r="C8" s="16">
        <f t="shared" si="0"/>
        <v>8.0860215053763437E-2</v>
      </c>
    </row>
    <row r="9" spans="1:3">
      <c r="A9" s="15" t="s">
        <v>176</v>
      </c>
      <c r="B9" s="4">
        <v>53</v>
      </c>
      <c r="C9" s="16">
        <f t="shared" si="0"/>
        <v>2.2795698924731184E-2</v>
      </c>
    </row>
    <row r="10" spans="1:3">
      <c r="A10" s="15" t="s">
        <v>177</v>
      </c>
      <c r="B10" s="4">
        <v>36</v>
      </c>
      <c r="C10" s="16">
        <f t="shared" si="0"/>
        <v>1.5483870967741935E-2</v>
      </c>
    </row>
    <row r="11" spans="1:3">
      <c r="A11" s="15" t="s">
        <v>178</v>
      </c>
      <c r="B11" s="4">
        <v>15</v>
      </c>
      <c r="C11" s="16">
        <f t="shared" si="0"/>
        <v>6.4516129032258064E-3</v>
      </c>
    </row>
    <row r="12" spans="1:3">
      <c r="A12" s="17" t="s">
        <v>191</v>
      </c>
      <c r="B12" s="62">
        <f>SUM(B4:B11)</f>
        <v>2325</v>
      </c>
      <c r="C12" s="18"/>
    </row>
    <row r="14" spans="1:3">
      <c r="A14" s="4" t="s">
        <v>220</v>
      </c>
      <c r="B14" s="18" t="s">
        <v>179</v>
      </c>
      <c r="C14" s="18" t="s">
        <v>170</v>
      </c>
    </row>
    <row r="15" spans="1:3">
      <c r="A15" s="15" t="s">
        <v>171</v>
      </c>
      <c r="B15" s="19">
        <v>0.33161216293746415</v>
      </c>
      <c r="C15" s="16">
        <v>0.308</v>
      </c>
    </row>
    <row r="16" spans="1:3">
      <c r="A16" s="15" t="s">
        <v>172</v>
      </c>
      <c r="B16" s="19">
        <v>0.21522825997869027</v>
      </c>
      <c r="C16" s="16">
        <v>0.28799999999999998</v>
      </c>
    </row>
    <row r="17" spans="1:3">
      <c r="A17" s="15" t="s">
        <v>173</v>
      </c>
      <c r="B17" s="19">
        <v>0.18424719285304483</v>
      </c>
      <c r="C17" s="16">
        <v>0.188</v>
      </c>
    </row>
    <row r="18" spans="1:3">
      <c r="A18" s="15" t="s">
        <v>174</v>
      </c>
      <c r="B18" s="19">
        <v>7.8108351774444723E-2</v>
      </c>
      <c r="C18" s="16">
        <v>9.0999999999999998E-2</v>
      </c>
    </row>
    <row r="19" spans="1:3">
      <c r="A19" s="15" t="s">
        <v>175</v>
      </c>
      <c r="B19" s="19">
        <v>0.14261126137201868</v>
      </c>
      <c r="C19" s="16">
        <v>8.1000000000000003E-2</v>
      </c>
    </row>
    <row r="20" spans="1:3">
      <c r="A20" s="15" t="s">
        <v>176</v>
      </c>
      <c r="B20" s="19">
        <v>2.0408163265306121E-2</v>
      </c>
      <c r="C20" s="16">
        <v>2.3E-2</v>
      </c>
    </row>
    <row r="21" spans="1:3">
      <c r="A21" s="15" t="s">
        <v>177</v>
      </c>
      <c r="B21" s="19">
        <v>1.9588558314892222E-2</v>
      </c>
      <c r="C21" s="16">
        <v>1.4550264550264549E-2</v>
      </c>
    </row>
    <row r="22" spans="1:3">
      <c r="A22" s="15" t="s">
        <v>178</v>
      </c>
      <c r="B22" s="19">
        <v>8.3599704942217846E-3</v>
      </c>
      <c r="C22" s="16">
        <v>6.0000000000000001E-3</v>
      </c>
    </row>
    <row r="23" spans="1:3">
      <c r="C23" s="18"/>
    </row>
    <row r="25" spans="1:3" ht="18" thickBot="1">
      <c r="A25" s="48" t="s">
        <v>221</v>
      </c>
    </row>
    <row r="26" spans="1:3" ht="15.75" thickTop="1">
      <c r="A26" s="20" t="s">
        <v>220</v>
      </c>
      <c r="B26" s="19" t="s">
        <v>5</v>
      </c>
      <c r="C26" s="19" t="s">
        <v>222</v>
      </c>
    </row>
    <row r="27" spans="1:3">
      <c r="A27" s="20" t="s">
        <v>171</v>
      </c>
      <c r="B27" s="21">
        <v>4046</v>
      </c>
      <c r="C27" s="19">
        <f>(B27/12201)</f>
        <v>0.33161216293746415</v>
      </c>
    </row>
    <row r="28" spans="1:3">
      <c r="A28" s="20" t="s">
        <v>172</v>
      </c>
      <c r="B28" s="21">
        <v>2626</v>
      </c>
      <c r="C28" s="19">
        <f t="shared" ref="C28:C34" si="1">(B28/12201)</f>
        <v>0.21522825997869027</v>
      </c>
    </row>
    <row r="29" spans="1:3">
      <c r="A29" s="20" t="s">
        <v>173</v>
      </c>
      <c r="B29" s="22">
        <v>2248</v>
      </c>
      <c r="C29" s="19">
        <f t="shared" si="1"/>
        <v>0.18424719285304483</v>
      </c>
    </row>
    <row r="30" spans="1:3">
      <c r="A30" s="20" t="s">
        <v>174</v>
      </c>
      <c r="B30" s="21">
        <v>953</v>
      </c>
      <c r="C30" s="19">
        <f t="shared" si="1"/>
        <v>7.8108351774444723E-2</v>
      </c>
    </row>
    <row r="31" spans="1:3">
      <c r="A31" s="20" t="s">
        <v>181</v>
      </c>
      <c r="B31" s="21">
        <v>1740</v>
      </c>
      <c r="C31" s="19">
        <f t="shared" si="1"/>
        <v>0.14261126137201868</v>
      </c>
    </row>
    <row r="32" spans="1:3">
      <c r="A32" s="20" t="s">
        <v>176</v>
      </c>
      <c r="B32" s="23">
        <v>249</v>
      </c>
      <c r="C32" s="19">
        <f t="shared" si="1"/>
        <v>2.0408163265306121E-2</v>
      </c>
    </row>
    <row r="33" spans="1:3">
      <c r="A33" s="20" t="s">
        <v>177</v>
      </c>
      <c r="B33" s="23">
        <v>239</v>
      </c>
      <c r="C33" s="19">
        <f t="shared" si="1"/>
        <v>1.9588558314892222E-2</v>
      </c>
    </row>
    <row r="34" spans="1:3">
      <c r="A34" s="20" t="s">
        <v>178</v>
      </c>
      <c r="B34" s="21">
        <v>102</v>
      </c>
      <c r="C34" s="19">
        <f t="shared" si="1"/>
        <v>8.3599704942217846E-3</v>
      </c>
    </row>
    <row r="35" spans="1:3">
      <c r="A35" s="20" t="s">
        <v>180</v>
      </c>
      <c r="B35" s="21">
        <v>12203</v>
      </c>
      <c r="C35" s="19"/>
    </row>
    <row r="36" spans="1:3">
      <c r="A36" s="4" t="s">
        <v>218</v>
      </c>
    </row>
    <row r="37" spans="1:3">
      <c r="A37" s="20" t="s">
        <v>219</v>
      </c>
    </row>
    <row r="39" spans="1:3">
      <c r="A39" s="20"/>
      <c r="B39" s="20"/>
      <c r="C39" s="20"/>
    </row>
  </sheetData>
  <pageMargins left="0.7" right="0.7" top="0.75" bottom="0.75" header="0.3" footer="0.3"/>
  <pageSetup paperSize="9"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RowHeight="15"/>
  <cols>
    <col min="1" max="1" width="26.7109375" bestFit="1" customWidth="1"/>
    <col min="2" max="3" width="9.85546875" customWidth="1"/>
    <col min="257" max="257" width="26.7109375" bestFit="1" customWidth="1"/>
    <col min="513" max="513" width="26.7109375" bestFit="1" customWidth="1"/>
    <col min="769" max="769" width="26.7109375" bestFit="1" customWidth="1"/>
    <col min="1025" max="1025" width="26.7109375" bestFit="1" customWidth="1"/>
    <col min="1281" max="1281" width="26.7109375" bestFit="1" customWidth="1"/>
    <col min="1537" max="1537" width="26.7109375" bestFit="1" customWidth="1"/>
    <col min="1793" max="1793" width="26.7109375" bestFit="1" customWidth="1"/>
    <col min="2049" max="2049" width="26.7109375" bestFit="1" customWidth="1"/>
    <col min="2305" max="2305" width="26.7109375" bestFit="1" customWidth="1"/>
    <col min="2561" max="2561" width="26.7109375" bestFit="1" customWidth="1"/>
    <col min="2817" max="2817" width="26.7109375" bestFit="1" customWidth="1"/>
    <col min="3073" max="3073" width="26.7109375" bestFit="1" customWidth="1"/>
    <col min="3329" max="3329" width="26.7109375" bestFit="1" customWidth="1"/>
    <col min="3585" max="3585" width="26.7109375" bestFit="1" customWidth="1"/>
    <col min="3841" max="3841" width="26.7109375" bestFit="1" customWidth="1"/>
    <col min="4097" max="4097" width="26.7109375" bestFit="1" customWidth="1"/>
    <col min="4353" max="4353" width="26.7109375" bestFit="1" customWidth="1"/>
    <col min="4609" max="4609" width="26.7109375" bestFit="1" customWidth="1"/>
    <col min="4865" max="4865" width="26.7109375" bestFit="1" customWidth="1"/>
    <col min="5121" max="5121" width="26.7109375" bestFit="1" customWidth="1"/>
    <col min="5377" max="5377" width="26.7109375" bestFit="1" customWidth="1"/>
    <col min="5633" max="5633" width="26.7109375" bestFit="1" customWidth="1"/>
    <col min="5889" max="5889" width="26.7109375" bestFit="1" customWidth="1"/>
    <col min="6145" max="6145" width="26.7109375" bestFit="1" customWidth="1"/>
    <col min="6401" max="6401" width="26.7109375" bestFit="1" customWidth="1"/>
    <col min="6657" max="6657" width="26.7109375" bestFit="1" customWidth="1"/>
    <col min="6913" max="6913" width="26.7109375" bestFit="1" customWidth="1"/>
    <col min="7169" max="7169" width="26.7109375" bestFit="1" customWidth="1"/>
    <col min="7425" max="7425" width="26.7109375" bestFit="1" customWidth="1"/>
    <col min="7681" max="7681" width="26.7109375" bestFit="1" customWidth="1"/>
    <col min="7937" max="7937" width="26.7109375" bestFit="1" customWidth="1"/>
    <col min="8193" max="8193" width="26.7109375" bestFit="1" customWidth="1"/>
    <col min="8449" max="8449" width="26.7109375" bestFit="1" customWidth="1"/>
    <col min="8705" max="8705" width="26.7109375" bestFit="1" customWidth="1"/>
    <col min="8961" max="8961" width="26.7109375" bestFit="1" customWidth="1"/>
    <col min="9217" max="9217" width="26.7109375" bestFit="1" customWidth="1"/>
    <col min="9473" max="9473" width="26.7109375" bestFit="1" customWidth="1"/>
    <col min="9729" max="9729" width="26.7109375" bestFit="1" customWidth="1"/>
    <col min="9985" max="9985" width="26.7109375" bestFit="1" customWidth="1"/>
    <col min="10241" max="10241" width="26.7109375" bestFit="1" customWidth="1"/>
    <col min="10497" max="10497" width="26.7109375" bestFit="1" customWidth="1"/>
    <col min="10753" max="10753" width="26.7109375" bestFit="1" customWidth="1"/>
    <col min="11009" max="11009" width="26.7109375" bestFit="1" customWidth="1"/>
    <col min="11265" max="11265" width="26.7109375" bestFit="1" customWidth="1"/>
    <col min="11521" max="11521" width="26.7109375" bestFit="1" customWidth="1"/>
    <col min="11777" max="11777" width="26.7109375" bestFit="1" customWidth="1"/>
    <col min="12033" max="12033" width="26.7109375" bestFit="1" customWidth="1"/>
    <col min="12289" max="12289" width="26.7109375" bestFit="1" customWidth="1"/>
    <col min="12545" max="12545" width="26.7109375" bestFit="1" customWidth="1"/>
    <col min="12801" max="12801" width="26.7109375" bestFit="1" customWidth="1"/>
    <col min="13057" max="13057" width="26.7109375" bestFit="1" customWidth="1"/>
    <col min="13313" max="13313" width="26.7109375" bestFit="1" customWidth="1"/>
    <col min="13569" max="13569" width="26.7109375" bestFit="1" customWidth="1"/>
    <col min="13825" max="13825" width="26.7109375" bestFit="1" customWidth="1"/>
    <col min="14081" max="14081" width="26.7109375" bestFit="1" customWidth="1"/>
    <col min="14337" max="14337" width="26.7109375" bestFit="1" customWidth="1"/>
    <col min="14593" max="14593" width="26.7109375" bestFit="1" customWidth="1"/>
    <col min="14849" max="14849" width="26.7109375" bestFit="1" customWidth="1"/>
    <col min="15105" max="15105" width="26.7109375" bestFit="1" customWidth="1"/>
    <col min="15361" max="15361" width="26.7109375" bestFit="1" customWidth="1"/>
    <col min="15617" max="15617" width="26.7109375" bestFit="1" customWidth="1"/>
    <col min="15873" max="15873" width="26.7109375" bestFit="1" customWidth="1"/>
    <col min="16129" max="16129" width="26.7109375" bestFit="1" customWidth="1"/>
  </cols>
  <sheetData>
    <row r="1" spans="1:3" ht="20.25" thickBot="1">
      <c r="A1" s="50" t="s">
        <v>212</v>
      </c>
    </row>
    <row r="2" spans="1:3" ht="15.75" thickTop="1"/>
    <row r="3" spans="1:3">
      <c r="A3" t="s">
        <v>162</v>
      </c>
      <c r="B3" t="s">
        <v>112</v>
      </c>
      <c r="C3" t="s">
        <v>139</v>
      </c>
    </row>
    <row r="4" spans="1:3">
      <c r="A4" t="s">
        <v>163</v>
      </c>
      <c r="B4" s="62">
        <v>1098</v>
      </c>
      <c r="C4">
        <v>635</v>
      </c>
    </row>
    <row r="5" spans="1:3">
      <c r="A5" t="s">
        <v>164</v>
      </c>
      <c r="B5" s="62">
        <v>132</v>
      </c>
      <c r="C5">
        <v>157</v>
      </c>
    </row>
    <row r="6" spans="1:3">
      <c r="A6" t="s">
        <v>165</v>
      </c>
      <c r="B6" s="62">
        <v>113</v>
      </c>
      <c r="C6">
        <v>113</v>
      </c>
    </row>
    <row r="7" spans="1:3">
      <c r="A7" t="s">
        <v>166</v>
      </c>
      <c r="B7" s="62">
        <v>2557</v>
      </c>
      <c r="C7">
        <v>2932</v>
      </c>
    </row>
    <row r="8" spans="1:3">
      <c r="A8" t="s">
        <v>167</v>
      </c>
      <c r="B8" s="62">
        <v>298</v>
      </c>
      <c r="C8">
        <v>180</v>
      </c>
    </row>
    <row r="9" spans="1:3">
      <c r="A9" t="s">
        <v>168</v>
      </c>
      <c r="B9" s="62">
        <v>108</v>
      </c>
      <c r="C9">
        <v>24</v>
      </c>
    </row>
    <row r="12" spans="1:3">
      <c r="A12" t="s">
        <v>169</v>
      </c>
      <c r="B12" t="s">
        <v>112</v>
      </c>
      <c r="C12" t="s">
        <v>139</v>
      </c>
    </row>
    <row r="13" spans="1:3">
      <c r="A13" t="s">
        <v>163</v>
      </c>
      <c r="B13">
        <v>411</v>
      </c>
      <c r="C13">
        <v>305</v>
      </c>
    </row>
    <row r="14" spans="1:3">
      <c r="A14" t="s">
        <v>164</v>
      </c>
      <c r="B14">
        <v>122</v>
      </c>
      <c r="C14">
        <v>148</v>
      </c>
    </row>
    <row r="15" spans="1:3">
      <c r="A15" t="s">
        <v>165</v>
      </c>
      <c r="B15">
        <v>99</v>
      </c>
      <c r="C15">
        <v>105</v>
      </c>
    </row>
    <row r="16" spans="1:3">
      <c r="A16" t="s">
        <v>168</v>
      </c>
      <c r="B16">
        <v>5</v>
      </c>
      <c r="C16">
        <v>4</v>
      </c>
    </row>
    <row r="19" spans="1:1">
      <c r="A19" s="2"/>
    </row>
  </sheetData>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heetViews>
  <sheetFormatPr defaultRowHeight="15"/>
  <cols>
    <col min="1" max="1" width="38" style="2" bestFit="1" customWidth="1"/>
    <col min="2" max="2" width="13.140625" style="11" customWidth="1"/>
    <col min="3" max="3" width="25.85546875" style="11" customWidth="1"/>
    <col min="4" max="4" width="10.85546875" style="11" customWidth="1"/>
    <col min="5" max="5" width="23.5703125" style="11" customWidth="1"/>
    <col min="6" max="6" width="15" style="12" customWidth="1"/>
    <col min="7" max="16384" width="9.140625" style="2"/>
  </cols>
  <sheetData>
    <row r="1" spans="1:6" ht="20.25" thickBot="1">
      <c r="A1" s="50" t="s">
        <v>213</v>
      </c>
    </row>
    <row r="2" spans="1:6" ht="16.5" thickTop="1">
      <c r="A2" s="8"/>
      <c r="B2" s="87" t="s">
        <v>139</v>
      </c>
      <c r="C2" s="87"/>
      <c r="D2" s="87"/>
      <c r="E2" s="87"/>
      <c r="F2" s="87"/>
    </row>
    <row r="3" spans="1:6">
      <c r="A3" s="51" t="s">
        <v>220</v>
      </c>
      <c r="B3" s="52" t="s">
        <v>7</v>
      </c>
      <c r="C3" s="53" t="s">
        <v>8</v>
      </c>
      <c r="D3" s="52" t="s">
        <v>9</v>
      </c>
      <c r="E3" s="54" t="s">
        <v>52</v>
      </c>
      <c r="F3" s="55" t="s">
        <v>10</v>
      </c>
    </row>
    <row r="4" spans="1:6">
      <c r="A4" s="51" t="s">
        <v>113</v>
      </c>
      <c r="B4" s="64">
        <v>0</v>
      </c>
      <c r="C4" s="57">
        <f t="shared" ref="C4:C37" si="0">(B4/3839)</f>
        <v>0</v>
      </c>
      <c r="D4" s="64">
        <v>0</v>
      </c>
      <c r="E4" s="57">
        <f t="shared" ref="E4:E37" si="1">(D4/685)</f>
        <v>0</v>
      </c>
      <c r="F4" s="57" t="s">
        <v>19</v>
      </c>
    </row>
    <row r="5" spans="1:6">
      <c r="A5" s="1" t="s">
        <v>44</v>
      </c>
      <c r="B5" s="64">
        <v>195</v>
      </c>
      <c r="C5" s="57">
        <f t="shared" si="0"/>
        <v>5.0794477728575149E-2</v>
      </c>
      <c r="D5" s="64">
        <v>33</v>
      </c>
      <c r="E5" s="57">
        <f t="shared" si="1"/>
        <v>4.8175182481751823E-2</v>
      </c>
      <c r="F5" s="57">
        <v>3.1E-2</v>
      </c>
    </row>
    <row r="6" spans="1:6">
      <c r="A6" s="1" t="s">
        <v>59</v>
      </c>
      <c r="B6" s="64">
        <v>834</v>
      </c>
      <c r="C6" s="57">
        <f t="shared" si="0"/>
        <v>0.21724407397759835</v>
      </c>
      <c r="D6" s="64">
        <v>196</v>
      </c>
      <c r="E6" s="57">
        <f t="shared" si="1"/>
        <v>0.28613138686131384</v>
      </c>
      <c r="F6" s="57">
        <v>0.26800000000000002</v>
      </c>
    </row>
    <row r="7" spans="1:6">
      <c r="A7" s="1" t="s">
        <v>114</v>
      </c>
      <c r="B7" s="64">
        <v>35</v>
      </c>
      <c r="C7" s="57">
        <f t="shared" si="0"/>
        <v>9.116957541026309E-3</v>
      </c>
      <c r="D7" s="64">
        <v>9</v>
      </c>
      <c r="E7" s="57">
        <f t="shared" si="1"/>
        <v>1.3138686131386862E-2</v>
      </c>
      <c r="F7" s="57">
        <v>1.4E-2</v>
      </c>
    </row>
    <row r="8" spans="1:6">
      <c r="A8" s="1" t="s">
        <v>115</v>
      </c>
      <c r="B8" s="64">
        <v>2</v>
      </c>
      <c r="C8" s="57">
        <f t="shared" si="0"/>
        <v>5.2096900234436052E-4</v>
      </c>
      <c r="D8" s="64">
        <v>0</v>
      </c>
      <c r="E8" s="57">
        <f t="shared" si="1"/>
        <v>0</v>
      </c>
      <c r="F8" s="57" t="s">
        <v>19</v>
      </c>
    </row>
    <row r="9" spans="1:6">
      <c r="A9" s="1" t="s">
        <v>116</v>
      </c>
      <c r="B9" s="64">
        <v>70</v>
      </c>
      <c r="C9" s="57">
        <f t="shared" si="0"/>
        <v>1.8233915082052618E-2</v>
      </c>
      <c r="D9" s="64">
        <v>17</v>
      </c>
      <c r="E9" s="57">
        <f t="shared" si="1"/>
        <v>2.4817518248175182E-2</v>
      </c>
      <c r="F9" s="57">
        <v>6.0000000000000001E-3</v>
      </c>
    </row>
    <row r="10" spans="1:6">
      <c r="A10" s="1" t="s">
        <v>117</v>
      </c>
      <c r="B10" s="64">
        <v>26</v>
      </c>
      <c r="C10" s="57">
        <f t="shared" si="0"/>
        <v>6.7725970304766863E-3</v>
      </c>
      <c r="D10" s="64">
        <v>6</v>
      </c>
      <c r="E10" s="57">
        <f t="shared" si="1"/>
        <v>8.7591240875912416E-3</v>
      </c>
      <c r="F10" s="57">
        <v>1.7999999999999999E-2</v>
      </c>
    </row>
    <row r="11" spans="1:6">
      <c r="A11" s="1" t="s">
        <v>11</v>
      </c>
      <c r="B11" s="64">
        <v>11</v>
      </c>
      <c r="C11" s="57">
        <f t="shared" si="0"/>
        <v>2.8653295128939827E-3</v>
      </c>
      <c r="D11" s="64">
        <v>2</v>
      </c>
      <c r="E11" s="57">
        <f t="shared" si="1"/>
        <v>2.9197080291970801E-3</v>
      </c>
      <c r="F11" s="57">
        <v>2E-3</v>
      </c>
    </row>
    <row r="12" spans="1:6">
      <c r="A12" s="1" t="s">
        <v>12</v>
      </c>
      <c r="B12" s="64">
        <v>55</v>
      </c>
      <c r="C12" s="57">
        <f t="shared" si="0"/>
        <v>1.4326647564469915E-2</v>
      </c>
      <c r="D12" s="64">
        <v>6</v>
      </c>
      <c r="E12" s="57">
        <f t="shared" si="1"/>
        <v>8.7591240875912416E-3</v>
      </c>
      <c r="F12" s="57">
        <v>0.02</v>
      </c>
    </row>
    <row r="13" spans="1:6">
      <c r="A13" s="1" t="s">
        <v>118</v>
      </c>
      <c r="B13" s="64">
        <v>17</v>
      </c>
      <c r="C13" s="57">
        <f t="shared" si="0"/>
        <v>4.4282365199270644E-3</v>
      </c>
      <c r="D13" s="64">
        <v>5</v>
      </c>
      <c r="E13" s="57">
        <f t="shared" si="1"/>
        <v>7.2992700729927005E-3</v>
      </c>
      <c r="F13" s="57">
        <v>4.0000000000000001E-3</v>
      </c>
    </row>
    <row r="14" spans="1:6">
      <c r="A14" s="1" t="s">
        <v>119</v>
      </c>
      <c r="B14" s="64">
        <v>125</v>
      </c>
      <c r="C14" s="57">
        <f t="shared" si="0"/>
        <v>3.2560562646522531E-2</v>
      </c>
      <c r="D14" s="64">
        <v>21</v>
      </c>
      <c r="E14" s="57">
        <f t="shared" si="1"/>
        <v>3.0656934306569343E-2</v>
      </c>
      <c r="F14" s="57">
        <v>7.3999999999999996E-2</v>
      </c>
    </row>
    <row r="15" spans="1:6">
      <c r="A15" s="1" t="s">
        <v>45</v>
      </c>
      <c r="B15" s="64">
        <v>406</v>
      </c>
      <c r="C15" s="57">
        <f t="shared" si="0"/>
        <v>0.10575670747590518</v>
      </c>
      <c r="D15" s="64">
        <v>66</v>
      </c>
      <c r="E15" s="57">
        <f t="shared" si="1"/>
        <v>9.6350364963503646E-2</v>
      </c>
      <c r="F15" s="57">
        <v>0.105</v>
      </c>
    </row>
    <row r="16" spans="1:6">
      <c r="A16" s="1" t="s">
        <v>120</v>
      </c>
      <c r="B16" s="64">
        <v>1</v>
      </c>
      <c r="C16" s="57">
        <f t="shared" si="0"/>
        <v>2.6048450117218026E-4</v>
      </c>
      <c r="D16" s="64">
        <v>0</v>
      </c>
      <c r="E16" s="57">
        <f t="shared" si="1"/>
        <v>0</v>
      </c>
      <c r="F16" s="57">
        <v>1E-3</v>
      </c>
    </row>
    <row r="17" spans="1:6">
      <c r="A17" s="1" t="s">
        <v>121</v>
      </c>
      <c r="B17" s="64">
        <v>22</v>
      </c>
      <c r="C17" s="57">
        <f t="shared" si="0"/>
        <v>5.7306590257879654E-3</v>
      </c>
      <c r="D17" s="64">
        <v>3</v>
      </c>
      <c r="E17" s="57">
        <f t="shared" si="1"/>
        <v>4.3795620437956208E-3</v>
      </c>
      <c r="F17" s="57">
        <v>8.9999999999999993E-3</v>
      </c>
    </row>
    <row r="18" spans="1:6">
      <c r="A18" s="1" t="s">
        <v>53</v>
      </c>
      <c r="B18" s="64">
        <v>53</v>
      </c>
      <c r="C18" s="57">
        <f t="shared" si="0"/>
        <v>1.3805678562125553E-2</v>
      </c>
      <c r="D18" s="64">
        <v>13</v>
      </c>
      <c r="E18" s="57">
        <f t="shared" si="1"/>
        <v>1.8978102189781021E-2</v>
      </c>
      <c r="F18" s="57">
        <v>6.0000000000000001E-3</v>
      </c>
    </row>
    <row r="19" spans="1:6">
      <c r="A19" s="1" t="s">
        <v>122</v>
      </c>
      <c r="B19" s="64">
        <v>10</v>
      </c>
      <c r="C19" s="57">
        <f t="shared" si="0"/>
        <v>2.6048450117218025E-3</v>
      </c>
      <c r="D19" s="64">
        <v>0</v>
      </c>
      <c r="E19" s="57">
        <f t="shared" si="1"/>
        <v>0</v>
      </c>
      <c r="F19" s="57">
        <v>5.0000000000000001E-3</v>
      </c>
    </row>
    <row r="20" spans="1:6">
      <c r="A20" s="1" t="s">
        <v>123</v>
      </c>
      <c r="B20" s="64">
        <v>13</v>
      </c>
      <c r="C20" s="57">
        <f t="shared" si="0"/>
        <v>3.3862985152383431E-3</v>
      </c>
      <c r="D20" s="64">
        <v>1</v>
      </c>
      <c r="E20" s="57">
        <f t="shared" si="1"/>
        <v>1.4598540145985401E-3</v>
      </c>
      <c r="F20" s="57">
        <v>6.0000000000000001E-3</v>
      </c>
    </row>
    <row r="21" spans="1:6">
      <c r="A21" s="1" t="s">
        <v>124</v>
      </c>
      <c r="B21" s="64">
        <v>16</v>
      </c>
      <c r="C21" s="57">
        <f t="shared" si="0"/>
        <v>4.1677520187548842E-3</v>
      </c>
      <c r="D21" s="64">
        <v>1</v>
      </c>
      <c r="E21" s="57">
        <f t="shared" si="1"/>
        <v>1.4598540145985401E-3</v>
      </c>
      <c r="F21" s="57">
        <v>7.0000000000000001E-3</v>
      </c>
    </row>
    <row r="22" spans="1:6">
      <c r="A22" s="1" t="s">
        <v>125</v>
      </c>
      <c r="B22" s="64">
        <f>(193+1351)</f>
        <v>1544</v>
      </c>
      <c r="C22" s="57">
        <f t="shared" si="0"/>
        <v>0.40218806980984634</v>
      </c>
      <c r="D22" s="64">
        <f>(29+223)</f>
        <v>252</v>
      </c>
      <c r="E22" s="57">
        <f t="shared" si="1"/>
        <v>0.36788321167883209</v>
      </c>
      <c r="F22" s="57">
        <v>0.28599999999999998</v>
      </c>
    </row>
    <row r="23" spans="1:6">
      <c r="A23" s="1" t="s">
        <v>126</v>
      </c>
      <c r="B23" s="64">
        <v>1</v>
      </c>
      <c r="C23" s="57">
        <f t="shared" si="0"/>
        <v>2.6048450117218026E-4</v>
      </c>
      <c r="D23" s="64">
        <v>1</v>
      </c>
      <c r="E23" s="57">
        <f t="shared" si="1"/>
        <v>1.4598540145985401E-3</v>
      </c>
      <c r="F23" s="57">
        <v>2E-3</v>
      </c>
    </row>
    <row r="24" spans="1:6">
      <c r="A24" s="1" t="s">
        <v>46</v>
      </c>
      <c r="B24" s="64">
        <v>1</v>
      </c>
      <c r="C24" s="57">
        <f t="shared" si="0"/>
        <v>2.6048450117218026E-4</v>
      </c>
      <c r="D24" s="64">
        <v>0</v>
      </c>
      <c r="E24" s="57">
        <f t="shared" si="1"/>
        <v>0</v>
      </c>
      <c r="F24" s="57">
        <v>1E-3</v>
      </c>
    </row>
    <row r="25" spans="1:6">
      <c r="A25" s="1" t="s">
        <v>127</v>
      </c>
      <c r="B25" s="64">
        <v>2</v>
      </c>
      <c r="C25" s="57">
        <f t="shared" si="0"/>
        <v>5.2096900234436052E-4</v>
      </c>
      <c r="D25" s="64">
        <v>0</v>
      </c>
      <c r="E25" s="57">
        <f t="shared" si="1"/>
        <v>0</v>
      </c>
      <c r="F25" s="57">
        <v>3.0000000000000001E-3</v>
      </c>
    </row>
    <row r="26" spans="1:6">
      <c r="A26" s="1" t="s">
        <v>128</v>
      </c>
      <c r="B26" s="64">
        <v>301</v>
      </c>
      <c r="C26" s="57">
        <f t="shared" si="0"/>
        <v>7.8405834852826262E-2</v>
      </c>
      <c r="D26" s="64">
        <v>42</v>
      </c>
      <c r="E26" s="57">
        <f t="shared" si="1"/>
        <v>6.1313868613138686E-2</v>
      </c>
      <c r="F26" s="57">
        <v>7.9000000000000001E-2</v>
      </c>
    </row>
    <row r="27" spans="1:6">
      <c r="A27" s="1" t="s">
        <v>129</v>
      </c>
      <c r="B27" s="64">
        <v>6</v>
      </c>
      <c r="C27" s="57">
        <f t="shared" si="0"/>
        <v>1.5629070070330815E-3</v>
      </c>
      <c r="D27" s="64">
        <v>1</v>
      </c>
      <c r="E27" s="57">
        <f t="shared" si="1"/>
        <v>1.4598540145985401E-3</v>
      </c>
      <c r="F27" s="57">
        <v>5.0000000000000001E-3</v>
      </c>
    </row>
    <row r="28" spans="1:6">
      <c r="A28" s="1" t="s">
        <v>130</v>
      </c>
      <c r="B28" s="64">
        <v>0</v>
      </c>
      <c r="C28" s="57">
        <f t="shared" si="0"/>
        <v>0</v>
      </c>
      <c r="D28" s="64">
        <v>0</v>
      </c>
      <c r="E28" s="57">
        <f t="shared" si="1"/>
        <v>0</v>
      </c>
      <c r="F28" s="57" t="s">
        <v>19</v>
      </c>
    </row>
    <row r="29" spans="1:6">
      <c r="A29" s="1" t="s">
        <v>131</v>
      </c>
      <c r="B29" s="64">
        <v>1</v>
      </c>
      <c r="C29" s="57">
        <f t="shared" si="0"/>
        <v>2.6048450117218026E-4</v>
      </c>
      <c r="D29" s="64">
        <v>0</v>
      </c>
      <c r="E29" s="57">
        <f t="shared" si="1"/>
        <v>0</v>
      </c>
      <c r="F29" s="57">
        <v>3.0000000000000001E-3</v>
      </c>
    </row>
    <row r="30" spans="1:6">
      <c r="A30" s="1" t="s">
        <v>132</v>
      </c>
      <c r="B30" s="64">
        <v>2</v>
      </c>
      <c r="C30" s="57">
        <f t="shared" si="0"/>
        <v>5.2096900234436052E-4</v>
      </c>
      <c r="D30" s="64">
        <v>0</v>
      </c>
      <c r="E30" s="57">
        <f t="shared" si="1"/>
        <v>0</v>
      </c>
      <c r="F30" s="57">
        <v>3.0000000000000001E-3</v>
      </c>
    </row>
    <row r="31" spans="1:6">
      <c r="A31" s="1" t="s">
        <v>133</v>
      </c>
      <c r="B31" s="64">
        <v>15</v>
      </c>
      <c r="C31" s="57">
        <f t="shared" si="0"/>
        <v>3.907267517582704E-3</v>
      </c>
      <c r="D31" s="64">
        <v>1</v>
      </c>
      <c r="E31" s="57">
        <f t="shared" si="1"/>
        <v>1.4598540145985401E-3</v>
      </c>
      <c r="F31" s="57">
        <v>4.0000000000000001E-3</v>
      </c>
    </row>
    <row r="32" spans="1:6">
      <c r="A32" s="1" t="s">
        <v>134</v>
      </c>
      <c r="B32" s="64">
        <v>0</v>
      </c>
      <c r="C32" s="57">
        <f t="shared" si="0"/>
        <v>0</v>
      </c>
      <c r="D32" s="64">
        <v>0</v>
      </c>
      <c r="E32" s="57">
        <f t="shared" si="1"/>
        <v>0</v>
      </c>
      <c r="F32" s="57" t="s">
        <v>19</v>
      </c>
    </row>
    <row r="33" spans="1:6">
      <c r="A33" s="1" t="s">
        <v>135</v>
      </c>
      <c r="B33" s="64">
        <v>4</v>
      </c>
      <c r="C33" s="57">
        <f t="shared" si="0"/>
        <v>1.041938004688721E-3</v>
      </c>
      <c r="D33" s="64">
        <v>0</v>
      </c>
      <c r="E33" s="57">
        <f t="shared" si="1"/>
        <v>0</v>
      </c>
      <c r="F33" s="57">
        <v>4.0000000000000001E-3</v>
      </c>
    </row>
    <row r="34" spans="1:6">
      <c r="A34" s="1" t="s">
        <v>136</v>
      </c>
      <c r="B34" s="64">
        <v>47</v>
      </c>
      <c r="C34" s="57">
        <f t="shared" si="0"/>
        <v>1.2242771555092472E-2</v>
      </c>
      <c r="D34" s="64">
        <v>6</v>
      </c>
      <c r="E34" s="57">
        <f t="shared" si="1"/>
        <v>8.7591240875912416E-3</v>
      </c>
      <c r="F34" s="57">
        <v>2.1000000000000001E-2</v>
      </c>
    </row>
    <row r="35" spans="1:6">
      <c r="A35" s="1" t="s">
        <v>137</v>
      </c>
      <c r="B35" s="64">
        <v>6</v>
      </c>
      <c r="C35" s="57">
        <f t="shared" si="0"/>
        <v>1.5629070070330815E-3</v>
      </c>
      <c r="D35" s="64">
        <v>1</v>
      </c>
      <c r="E35" s="57">
        <f t="shared" si="1"/>
        <v>1.4598540145985401E-3</v>
      </c>
      <c r="F35" s="57">
        <v>5.0000000000000001E-3</v>
      </c>
    </row>
    <row r="36" spans="1:6">
      <c r="A36" s="1" t="s">
        <v>138</v>
      </c>
      <c r="B36" s="64">
        <v>8</v>
      </c>
      <c r="C36" s="57">
        <f t="shared" si="0"/>
        <v>2.0838760093774421E-3</v>
      </c>
      <c r="D36" s="64">
        <v>1</v>
      </c>
      <c r="E36" s="57">
        <f t="shared" si="1"/>
        <v>1.4598540145985401E-3</v>
      </c>
      <c r="F36" s="57">
        <v>1E-3</v>
      </c>
    </row>
    <row r="37" spans="1:6">
      <c r="A37" s="1" t="s">
        <v>13</v>
      </c>
      <c r="B37" s="64">
        <v>10</v>
      </c>
      <c r="C37" s="57">
        <f t="shared" si="0"/>
        <v>2.6048450117218025E-3</v>
      </c>
      <c r="D37" s="64">
        <v>1</v>
      </c>
      <c r="E37" s="57">
        <f t="shared" si="1"/>
        <v>1.4598540145985401E-3</v>
      </c>
      <c r="F37" s="57">
        <v>7.0000000000000001E-3</v>
      </c>
    </row>
    <row r="38" spans="1:6">
      <c r="A38" s="1" t="s">
        <v>5</v>
      </c>
      <c r="B38" s="64">
        <f>SUM(B4:B37)</f>
        <v>3839</v>
      </c>
      <c r="C38" s="56"/>
      <c r="D38" s="64">
        <f>SUM(D4:D37)</f>
        <v>685</v>
      </c>
      <c r="E38" s="56"/>
      <c r="F38" s="57"/>
    </row>
  </sheetData>
  <sortState ref="A4:G37">
    <sortCondition ref="A4:A37"/>
  </sortState>
  <mergeCells count="1">
    <mergeCell ref="B2:F2"/>
  </mergeCells>
  <pageMargins left="0.23622047244094491" right="0.23622047244094491" top="0.74803149606299213" bottom="0.74803149606299213" header="0.31496062992125984" footer="0.31496062992125984"/>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cover</vt:lpstr>
      <vt:lpstr>totals</vt:lpstr>
      <vt:lpstr>levels</vt:lpstr>
      <vt:lpstr>monthly incl enqs</vt:lpstr>
      <vt:lpstr>duration</vt:lpstr>
      <vt:lpstr>object</vt:lpstr>
      <vt:lpstr>state</vt:lpstr>
      <vt:lpstr>outcome</vt:lpstr>
      <vt:lpstr>health insurer</vt:lpstr>
      <vt:lpstr>ovhc oshc</vt:lpstr>
      <vt:lpstr>issue</vt:lpstr>
      <vt:lpstr>subissue</vt:lpstr>
      <vt:lpstr>ovhc oshc issues</vt:lpstr>
      <vt:lpstr>ph stats</vt:lpstr>
      <vt:lpstr>cover!Print_Area</vt:lpstr>
      <vt:lpstr>duration!Print_Area</vt:lpstr>
      <vt:lpstr>'health insurer'!Print_Area</vt:lpstr>
      <vt:lpstr>issue!Print_Area</vt:lpstr>
      <vt:lpstr>levels!Print_Area</vt:lpstr>
      <vt:lpstr>'monthly incl enqs'!Print_Area</vt:lpstr>
      <vt:lpstr>object!Print_Area</vt:lpstr>
      <vt:lpstr>outcome!Print_Area</vt:lpstr>
      <vt:lpstr>'ovhc oshc'!Print_Area</vt:lpstr>
      <vt:lpstr>'ovhc oshc issues'!Print_Area</vt:lpstr>
      <vt:lpstr>'ph stats'!Print_Area</vt:lpstr>
      <vt:lpstr>state!Print_Area</vt:lpstr>
      <vt:lpstr>subissue!Print_Area</vt:lpstr>
      <vt:lpstr>totals!Print_Area</vt:lpstr>
      <vt:lpstr>'health insurer'!Print_Titles</vt:lpstr>
      <vt:lpstr>'ovhc oshc issues'!Print_Titles</vt:lpstr>
      <vt:lpstr>subissue!Print_Titles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Commonwelath Ombudsman</dc:creator>
  <cp:lastModifiedBy>Priyanka Gautam</cp:lastModifiedBy>
  <cp:lastPrinted>2016-10-17T00:49:35Z</cp:lastPrinted>
  <dcterms:created xsi:type="dcterms:W3CDTF">2011-03-31T00:35:28Z</dcterms:created>
  <dcterms:modified xsi:type="dcterms:W3CDTF">2016-10-17T01:03:32Z</dcterms:modified>
</cp:coreProperties>
</file>